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M:\Planificacion\Jacqueline\JACQUELINE\PLANES DE DESARROLLO 2017-2022\Informes de Evaluación 2018\"/>
    </mc:Choice>
  </mc:AlternateContent>
  <xr:revisionPtr revIDLastSave="0" documentId="13_ncr:1_{7D893469-C240-4FC0-8498-A632827049CD}" xr6:coauthVersionLast="36" xr6:coauthVersionMax="36" xr10:uidLastSave="{00000000-0000-0000-0000-000000000000}"/>
  <bookViews>
    <workbookView xWindow="0" yWindow="0" windowWidth="19200" windowHeight="9735" tabRatio="500" firstSheet="15" activeTab="21" xr2:uid="{00000000-000D-0000-FFFF-FFFF00000000}"/>
  </bookViews>
  <sheets>
    <sheet name="FORMATO" sheetId="6" state="hidden" r:id="rId1"/>
    <sheet name="OE1.1" sheetId="3" r:id="rId2"/>
    <sheet name="OE1.2" sheetId="2" r:id="rId3"/>
    <sheet name="OE1.3" sheetId="4" r:id="rId4"/>
    <sheet name="OE1.4" sheetId="7" r:id="rId5"/>
    <sheet name="OE2.1" sheetId="8" r:id="rId6"/>
    <sheet name="OE2.2" sheetId="10" r:id="rId7"/>
    <sheet name="OE2.3" sheetId="11" r:id="rId8"/>
    <sheet name="OE2.4" sheetId="9" r:id="rId9"/>
    <sheet name="OE3.1" sheetId="12" r:id="rId10"/>
    <sheet name="OE3.2" sheetId="13" r:id="rId11"/>
    <sheet name="OE3.3" sheetId="14" r:id="rId12"/>
    <sheet name="OE3.4" sheetId="15" r:id="rId13"/>
    <sheet name="OE3.5" sheetId="16" r:id="rId14"/>
    <sheet name="OE4.1" sheetId="17" r:id="rId15"/>
    <sheet name="OE4.2" sheetId="19" r:id="rId16"/>
    <sheet name="OE5.1" sheetId="18" r:id="rId17"/>
    <sheet name="OE5.2" sheetId="20" r:id="rId18"/>
    <sheet name="OE5.3" sheetId="21" r:id="rId19"/>
    <sheet name="SEGUIMIENTO Y EVALUACION" sheetId="24" state="hidden" r:id="rId20"/>
    <sheet name="Evaluación" sheetId="25" r:id="rId21"/>
    <sheet name="Metas no cumplidas" sheetId="26" r:id="rId22"/>
    <sheet name="Hoja2" sheetId="23" state="hidden" r:id="rId23"/>
  </sheets>
  <definedNames>
    <definedName name="_xlnm.Print_Area" localSheetId="1">'OE1.1'!$B$2:$Q$17</definedName>
    <definedName name="_xlnm.Print_Titles" localSheetId="20">Evaluación!$1:$3</definedName>
    <definedName name="_xlnm.Print_Titles" localSheetId="9">'OE3.1'!$1:$2</definedName>
    <definedName name="_xlnm.Print_Titles" localSheetId="16">'OE5.1'!$1:$2</definedName>
    <definedName name="_xlnm.Print_Titles" localSheetId="17">'OE5.2'!$1:$2</definedName>
    <definedName name="_xlnm.Print_Titles" localSheetId="19">'SEGUIMIENTO Y EVALUACION'!$1:$6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8" i="25" l="1"/>
  <c r="U10" i="26" l="1"/>
  <c r="H170" i="25"/>
  <c r="I183" i="25" l="1"/>
  <c r="I182" i="25"/>
  <c r="I181" i="25"/>
  <c r="I180" i="25"/>
  <c r="I179" i="25"/>
  <c r="I178" i="25"/>
  <c r="I177" i="25"/>
  <c r="H176" i="25"/>
  <c r="I165" i="25" l="1"/>
  <c r="I166" i="25"/>
  <c r="I167" i="25"/>
  <c r="I168" i="25"/>
  <c r="I169" i="25"/>
  <c r="I170" i="25"/>
  <c r="I171" i="25"/>
  <c r="I172" i="25"/>
  <c r="I174" i="25"/>
  <c r="I164" i="25"/>
  <c r="H163" i="25"/>
  <c r="I145" i="25" l="1"/>
  <c r="I146" i="25"/>
  <c r="I148" i="25"/>
  <c r="I149" i="25"/>
  <c r="I151" i="25"/>
  <c r="I153" i="25"/>
  <c r="I154" i="25"/>
  <c r="I155" i="25"/>
  <c r="I157" i="25"/>
  <c r="I158" i="25"/>
  <c r="I159" i="25"/>
  <c r="I160" i="25"/>
  <c r="I161" i="25"/>
  <c r="I162" i="25"/>
  <c r="I144" i="25"/>
  <c r="H143" i="25"/>
  <c r="H142" i="25" s="1"/>
  <c r="H11" i="25" s="1"/>
  <c r="I141" i="25"/>
  <c r="I139" i="25"/>
  <c r="I138" i="25"/>
  <c r="H69" i="25"/>
  <c r="U8" i="11"/>
  <c r="H137" i="25" l="1"/>
  <c r="I136" i="25"/>
  <c r="I131" i="25"/>
  <c r="I132" i="25"/>
  <c r="I133" i="25"/>
  <c r="I134" i="25"/>
  <c r="I135" i="25"/>
  <c r="I130" i="25"/>
  <c r="H129" i="25" l="1"/>
  <c r="H128" i="25" s="1"/>
  <c r="H10" i="25" l="1"/>
  <c r="I129" i="25"/>
  <c r="I125" i="25"/>
  <c r="I126" i="25"/>
  <c r="I127" i="25"/>
  <c r="I124" i="25"/>
  <c r="H123" i="25"/>
  <c r="I123" i="25" s="1"/>
  <c r="I118" i="25"/>
  <c r="I119" i="25"/>
  <c r="I120" i="25"/>
  <c r="I121" i="25"/>
  <c r="I122" i="25"/>
  <c r="I117" i="25"/>
  <c r="H116" i="25"/>
  <c r="I116" i="25" s="1"/>
  <c r="I115" i="25" l="1"/>
  <c r="I111" i="25"/>
  <c r="I113" i="25"/>
  <c r="I114" i="25"/>
  <c r="I110" i="25"/>
  <c r="H109" i="25"/>
  <c r="I103" i="25"/>
  <c r="I104" i="25"/>
  <c r="I105" i="25"/>
  <c r="I106" i="25"/>
  <c r="I107" i="25"/>
  <c r="I108" i="25"/>
  <c r="I102" i="25"/>
  <c r="H101" i="25"/>
  <c r="I101" i="25" s="1"/>
  <c r="H83" i="25" l="1"/>
  <c r="H99" i="25"/>
  <c r="I99" i="25" s="1"/>
  <c r="H97" i="25"/>
  <c r="I85" i="25"/>
  <c r="I86" i="25"/>
  <c r="I87" i="25"/>
  <c r="I89" i="25"/>
  <c r="I91" i="25"/>
  <c r="I92" i="25"/>
  <c r="I93" i="25"/>
  <c r="I94" i="25"/>
  <c r="I96" i="25"/>
  <c r="I97" i="25"/>
  <c r="I84" i="25"/>
  <c r="H82" i="25" l="1"/>
  <c r="I81" i="25"/>
  <c r="I80" i="25"/>
  <c r="I79" i="25"/>
  <c r="I78" i="25"/>
  <c r="I77" i="25"/>
  <c r="I76" i="25"/>
  <c r="I75" i="25"/>
  <c r="H9" i="25" l="1"/>
  <c r="H68" i="25"/>
  <c r="H65" i="25"/>
  <c r="I65" i="25" l="1"/>
  <c r="I66" i="25"/>
  <c r="I67" i="25"/>
  <c r="I68" i="25"/>
  <c r="I69" i="25"/>
  <c r="I70" i="25"/>
  <c r="I71" i="25"/>
  <c r="I72" i="25"/>
  <c r="I73" i="25"/>
  <c r="I74" i="25"/>
  <c r="I64" i="25"/>
  <c r="I59" i="25"/>
  <c r="I62" i="25"/>
  <c r="I61" i="25"/>
  <c r="I60" i="25"/>
  <c r="I56" i="25"/>
  <c r="H75" i="25" l="1"/>
  <c r="H63" i="25"/>
  <c r="H58" i="25"/>
  <c r="I58" i="25" s="1"/>
  <c r="H55" i="25"/>
  <c r="I52" i="25"/>
  <c r="I51" i="25"/>
  <c r="I48" i="25"/>
  <c r="H54" i="25" l="1"/>
  <c r="H8" i="25" s="1"/>
  <c r="I46" i="25" l="1"/>
  <c r="I45" i="25"/>
  <c r="I44" i="25"/>
  <c r="I43" i="25"/>
  <c r="I42" i="25"/>
  <c r="I41" i="25"/>
  <c r="I38" i="25"/>
  <c r="I37" i="25"/>
  <c r="I36" i="25"/>
  <c r="I32" i="25"/>
  <c r="I31" i="25"/>
  <c r="I29" i="25"/>
  <c r="I28" i="25"/>
  <c r="H24" i="25"/>
  <c r="I20" i="25" l="1"/>
  <c r="I19" i="25"/>
  <c r="I21" i="25"/>
  <c r="H47" i="25"/>
  <c r="H40" i="25" l="1"/>
  <c r="M99" i="25"/>
  <c r="G99" i="25"/>
  <c r="J28" i="25" l="1"/>
  <c r="K28" i="25"/>
  <c r="K26" i="25" s="1"/>
  <c r="L28" i="25"/>
  <c r="M28" i="25"/>
  <c r="M26" i="25" s="1"/>
  <c r="G28" i="25"/>
  <c r="D27" i="25"/>
  <c r="D26" i="25" s="1"/>
  <c r="G24" i="25"/>
  <c r="J24" i="25"/>
  <c r="J18" i="25" s="1"/>
  <c r="D24" i="25"/>
  <c r="D18" i="25" s="1"/>
  <c r="F183" i="25"/>
  <c r="F182" i="25"/>
  <c r="F181" i="25"/>
  <c r="F180" i="25"/>
  <c r="F179" i="25"/>
  <c r="F178" i="25"/>
  <c r="F177" i="25"/>
  <c r="M176" i="25"/>
  <c r="L176" i="25"/>
  <c r="K176" i="25"/>
  <c r="J176" i="25"/>
  <c r="G176" i="25"/>
  <c r="I176" i="25" s="1"/>
  <c r="E176" i="25"/>
  <c r="D176" i="25"/>
  <c r="E174" i="25"/>
  <c r="F174" i="25" s="1"/>
  <c r="F171" i="25"/>
  <c r="F170" i="25"/>
  <c r="F169" i="25"/>
  <c r="F168" i="25"/>
  <c r="F167" i="25"/>
  <c r="F166" i="25"/>
  <c r="F165" i="25"/>
  <c r="F164" i="25"/>
  <c r="M163" i="25"/>
  <c r="L163" i="25"/>
  <c r="K163" i="25"/>
  <c r="J163" i="25"/>
  <c r="G163" i="25"/>
  <c r="I163" i="25" s="1"/>
  <c r="D163" i="25"/>
  <c r="F162" i="25"/>
  <c r="F161" i="25"/>
  <c r="F160" i="25"/>
  <c r="F159" i="25"/>
  <c r="F158" i="25"/>
  <c r="F156" i="25"/>
  <c r="F154" i="25"/>
  <c r="F153" i="25"/>
  <c r="F151" i="25"/>
  <c r="F149" i="25"/>
  <c r="F148" i="25"/>
  <c r="F147" i="25"/>
  <c r="F146" i="25"/>
  <c r="F145" i="25"/>
  <c r="F144" i="25"/>
  <c r="M143" i="25"/>
  <c r="L143" i="25"/>
  <c r="K143" i="25"/>
  <c r="K142" i="25" s="1"/>
  <c r="K11" i="25" s="1"/>
  <c r="J143" i="25"/>
  <c r="G143" i="25"/>
  <c r="I143" i="25" s="1"/>
  <c r="E143" i="25"/>
  <c r="D143" i="25"/>
  <c r="F141" i="25"/>
  <c r="F140" i="25"/>
  <c r="F139" i="25"/>
  <c r="F138" i="25"/>
  <c r="M137" i="25"/>
  <c r="L137" i="25"/>
  <c r="K137" i="25"/>
  <c r="J137" i="25"/>
  <c r="G137" i="25"/>
  <c r="I137" i="25" s="1"/>
  <c r="E137" i="25"/>
  <c r="D137" i="25"/>
  <c r="F135" i="25"/>
  <c r="E134" i="25"/>
  <c r="E129" i="25" s="1"/>
  <c r="F133" i="25"/>
  <c r="F132" i="25"/>
  <c r="F131" i="25"/>
  <c r="F130" i="25"/>
  <c r="M129" i="25"/>
  <c r="L129" i="25"/>
  <c r="K129" i="25"/>
  <c r="J129" i="25"/>
  <c r="G129" i="25"/>
  <c r="D129" i="25"/>
  <c r="F127" i="25"/>
  <c r="F126" i="25"/>
  <c r="E125" i="25"/>
  <c r="F125" i="25" s="1"/>
  <c r="F124" i="25"/>
  <c r="M123" i="25"/>
  <c r="L123" i="25"/>
  <c r="K123" i="25"/>
  <c r="J123" i="25"/>
  <c r="G123" i="25"/>
  <c r="D123" i="25"/>
  <c r="F122" i="25"/>
  <c r="F121" i="25"/>
  <c r="F120" i="25"/>
  <c r="F118" i="25"/>
  <c r="F117" i="25"/>
  <c r="M116" i="25"/>
  <c r="L116" i="25"/>
  <c r="K116" i="25"/>
  <c r="J116" i="25"/>
  <c r="G116" i="25"/>
  <c r="E116" i="25"/>
  <c r="D116" i="25"/>
  <c r="F115" i="25"/>
  <c r="F114" i="25"/>
  <c r="F113" i="25"/>
  <c r="F112" i="25"/>
  <c r="F111" i="25"/>
  <c r="F110" i="25"/>
  <c r="M109" i="25"/>
  <c r="L109" i="25"/>
  <c r="K109" i="25"/>
  <c r="J109" i="25"/>
  <c r="G109" i="25"/>
  <c r="I109" i="25" s="1"/>
  <c r="E109" i="25"/>
  <c r="F109" i="25" s="1"/>
  <c r="D109" i="25"/>
  <c r="M101" i="25"/>
  <c r="L101" i="25"/>
  <c r="K101" i="25"/>
  <c r="J101" i="25"/>
  <c r="G101" i="25"/>
  <c r="E101" i="25"/>
  <c r="D101" i="25"/>
  <c r="E100" i="25"/>
  <c r="F100" i="25" s="1"/>
  <c r="F97" i="25"/>
  <c r="F95" i="25"/>
  <c r="F94" i="25"/>
  <c r="F93" i="25"/>
  <c r="F92" i="25"/>
  <c r="F91" i="25"/>
  <c r="E89" i="25"/>
  <c r="F89" i="25" s="1"/>
  <c r="F88" i="25"/>
  <c r="F87" i="25"/>
  <c r="F86" i="25"/>
  <c r="F85" i="25"/>
  <c r="M83" i="25"/>
  <c r="L83" i="25"/>
  <c r="K83" i="25"/>
  <c r="J83" i="25"/>
  <c r="G83" i="25"/>
  <c r="I83" i="25" s="1"/>
  <c r="D83" i="25"/>
  <c r="F81" i="25"/>
  <c r="F80" i="25"/>
  <c r="F79" i="25"/>
  <c r="F78" i="25"/>
  <c r="F77" i="25"/>
  <c r="M75" i="25"/>
  <c r="L75" i="25"/>
  <c r="K75" i="25"/>
  <c r="J75" i="25"/>
  <c r="G75" i="25"/>
  <c r="E75" i="25"/>
  <c r="D75" i="25"/>
  <c r="F74" i="25"/>
  <c r="F73" i="25"/>
  <c r="F72" i="25"/>
  <c r="F71" i="25"/>
  <c r="F70" i="25"/>
  <c r="E69" i="25"/>
  <c r="F68" i="25"/>
  <c r="F67" i="25"/>
  <c r="F66" i="25"/>
  <c r="E65" i="25"/>
  <c r="F65" i="25" s="1"/>
  <c r="F64" i="25"/>
  <c r="M63" i="25"/>
  <c r="L63" i="25"/>
  <c r="K63" i="25"/>
  <c r="J63" i="25"/>
  <c r="G63" i="25"/>
  <c r="I63" i="25" s="1"/>
  <c r="D63" i="25"/>
  <c r="F62" i="25"/>
  <c r="F61" i="25"/>
  <c r="F60" i="25"/>
  <c r="E59" i="25"/>
  <c r="F59" i="25" s="1"/>
  <c r="M58" i="25"/>
  <c r="L58" i="25"/>
  <c r="K58" i="25"/>
  <c r="J58" i="25"/>
  <c r="G58" i="25"/>
  <c r="E58" i="25"/>
  <c r="F58" i="25" s="1"/>
  <c r="D58" i="25"/>
  <c r="E56" i="25"/>
  <c r="F56" i="25" s="1"/>
  <c r="M55" i="25"/>
  <c r="L55" i="25"/>
  <c r="K55" i="25"/>
  <c r="J55" i="25"/>
  <c r="G55" i="25"/>
  <c r="I55" i="25" s="1"/>
  <c r="D55" i="25"/>
  <c r="F52" i="25"/>
  <c r="F50" i="25"/>
  <c r="F49" i="25"/>
  <c r="M47" i="25"/>
  <c r="L47" i="25"/>
  <c r="K47" i="25"/>
  <c r="J47" i="25"/>
  <c r="G47" i="25"/>
  <c r="I47" i="25" s="1"/>
  <c r="E47" i="25"/>
  <c r="D47" i="25"/>
  <c r="F46" i="25"/>
  <c r="F45" i="25"/>
  <c r="F44" i="25"/>
  <c r="F43" i="25"/>
  <c r="F42" i="25"/>
  <c r="F41" i="25"/>
  <c r="M40" i="25"/>
  <c r="L40" i="25"/>
  <c r="K40" i="25"/>
  <c r="J40" i="25"/>
  <c r="G40" i="25"/>
  <c r="I40" i="25" s="1"/>
  <c r="E40" i="25"/>
  <c r="D40" i="25"/>
  <c r="F37" i="25"/>
  <c r="F36" i="25"/>
  <c r="F35" i="25"/>
  <c r="F32" i="25"/>
  <c r="F31" i="25"/>
  <c r="F29" i="25"/>
  <c r="L26" i="25"/>
  <c r="J26" i="25"/>
  <c r="E26" i="25"/>
  <c r="F24" i="25"/>
  <c r="F21" i="25"/>
  <c r="F20" i="25"/>
  <c r="F19" i="25"/>
  <c r="M18" i="25"/>
  <c r="L18" i="25"/>
  <c r="K18" i="25"/>
  <c r="E18" i="25"/>
  <c r="F137" i="25" l="1"/>
  <c r="D128" i="25"/>
  <c r="D10" i="25" s="1"/>
  <c r="F40" i="25"/>
  <c r="F101" i="25"/>
  <c r="E123" i="25"/>
  <c r="F123" i="25" s="1"/>
  <c r="G26" i="25"/>
  <c r="J128" i="25"/>
  <c r="J10" i="25" s="1"/>
  <c r="H18" i="25"/>
  <c r="I24" i="25"/>
  <c r="D142" i="25"/>
  <c r="D11" i="25" s="1"/>
  <c r="M142" i="25"/>
  <c r="M11" i="25" s="1"/>
  <c r="F143" i="25"/>
  <c r="G142" i="25"/>
  <c r="J82" i="25"/>
  <c r="J9" i="25" s="1"/>
  <c r="M128" i="25"/>
  <c r="M10" i="25" s="1"/>
  <c r="J54" i="25"/>
  <c r="J8" i="25" s="1"/>
  <c r="L142" i="25"/>
  <c r="L11" i="25" s="1"/>
  <c r="F75" i="25"/>
  <c r="K128" i="25"/>
  <c r="K10" i="25" s="1"/>
  <c r="F134" i="25"/>
  <c r="D54" i="25"/>
  <c r="D8" i="25" s="1"/>
  <c r="N24" i="25"/>
  <c r="E63" i="25"/>
  <c r="F63" i="25" s="1"/>
  <c r="L128" i="25"/>
  <c r="L10" i="25" s="1"/>
  <c r="J142" i="25"/>
  <c r="J11" i="25" s="1"/>
  <c r="E55" i="25"/>
  <c r="F55" i="25" s="1"/>
  <c r="L54" i="25"/>
  <c r="L8" i="25" s="1"/>
  <c r="F116" i="25"/>
  <c r="F176" i="25"/>
  <c r="G54" i="25"/>
  <c r="G82" i="25"/>
  <c r="G128" i="25"/>
  <c r="K54" i="25"/>
  <c r="K8" i="25" s="1"/>
  <c r="M54" i="25"/>
  <c r="M8" i="25" s="1"/>
  <c r="G18" i="25"/>
  <c r="K82" i="25"/>
  <c r="K9" i="25" s="1"/>
  <c r="D82" i="25"/>
  <c r="D9" i="25" s="1"/>
  <c r="M82" i="25"/>
  <c r="M9" i="25" s="1"/>
  <c r="L82" i="25"/>
  <c r="L9" i="25" s="1"/>
  <c r="F47" i="25"/>
  <c r="F27" i="25"/>
  <c r="D17" i="25"/>
  <c r="D7" i="25" s="1"/>
  <c r="F26" i="25"/>
  <c r="F18" i="25"/>
  <c r="K17" i="25"/>
  <c r="K7" i="25" s="1"/>
  <c r="M17" i="25"/>
  <c r="M7" i="25" s="1"/>
  <c r="J17" i="25"/>
  <c r="J7" i="25" s="1"/>
  <c r="L17" i="25"/>
  <c r="L7" i="25" s="1"/>
  <c r="F129" i="25"/>
  <c r="F128" i="25" s="1"/>
  <c r="E128" i="25"/>
  <c r="E10" i="25" s="1"/>
  <c r="F10" i="25" s="1"/>
  <c r="F163" i="25"/>
  <c r="E83" i="25"/>
  <c r="E163" i="25"/>
  <c r="E142" i="25" s="1"/>
  <c r="E17" i="25"/>
  <c r="E7" i="25" s="1"/>
  <c r="F69" i="25"/>
  <c r="F183" i="24"/>
  <c r="F182" i="24"/>
  <c r="F181" i="24"/>
  <c r="F180" i="24"/>
  <c r="F179" i="24"/>
  <c r="F178" i="24"/>
  <c r="F177" i="24"/>
  <c r="F171" i="24"/>
  <c r="F170" i="24"/>
  <c r="F169" i="24"/>
  <c r="F168" i="24"/>
  <c r="F167" i="24"/>
  <c r="F166" i="24"/>
  <c r="F165" i="24"/>
  <c r="F164" i="24"/>
  <c r="E174" i="24"/>
  <c r="F174" i="24" s="1"/>
  <c r="G10" i="25" l="1"/>
  <c r="I10" i="25" s="1"/>
  <c r="I128" i="25"/>
  <c r="G9" i="25"/>
  <c r="I9" i="25" s="1"/>
  <c r="I82" i="25"/>
  <c r="G17" i="25"/>
  <c r="G7" i="25" s="1"/>
  <c r="G11" i="25"/>
  <c r="I11" i="25" s="1"/>
  <c r="I142" i="25"/>
  <c r="G8" i="25"/>
  <c r="I8" i="25" s="1"/>
  <c r="I54" i="25"/>
  <c r="I18" i="25"/>
  <c r="H26" i="25"/>
  <c r="I26" i="25" s="1"/>
  <c r="F54" i="25"/>
  <c r="E54" i="25"/>
  <c r="E8" i="25" s="1"/>
  <c r="F8" i="25" s="1"/>
  <c r="J13" i="25"/>
  <c r="K13" i="25"/>
  <c r="D13" i="25"/>
  <c r="M13" i="25"/>
  <c r="L13" i="25"/>
  <c r="F17" i="25"/>
  <c r="F7" i="25"/>
  <c r="F83" i="25"/>
  <c r="F82" i="25" s="1"/>
  <c r="E82" i="25"/>
  <c r="E9" i="25" s="1"/>
  <c r="F9" i="25" s="1"/>
  <c r="F142" i="25"/>
  <c r="E11" i="25"/>
  <c r="F11" i="25" s="1"/>
  <c r="F162" i="24"/>
  <c r="F161" i="24"/>
  <c r="F160" i="24"/>
  <c r="F159" i="24"/>
  <c r="F158" i="24"/>
  <c r="F156" i="24"/>
  <c r="F154" i="24"/>
  <c r="F153" i="24"/>
  <c r="F151" i="24"/>
  <c r="F149" i="24"/>
  <c r="F148" i="24"/>
  <c r="F147" i="24"/>
  <c r="F146" i="24"/>
  <c r="F145" i="24"/>
  <c r="F144" i="24"/>
  <c r="G13" i="25" l="1"/>
  <c r="H17" i="25"/>
  <c r="H7" i="25" s="1"/>
  <c r="E13" i="25"/>
  <c r="F13" i="25"/>
  <c r="F141" i="24"/>
  <c r="F140" i="24"/>
  <c r="F139" i="24"/>
  <c r="F138" i="24"/>
  <c r="F135" i="24"/>
  <c r="F133" i="24"/>
  <c r="F132" i="24"/>
  <c r="F131" i="24"/>
  <c r="F130" i="24"/>
  <c r="E134" i="24"/>
  <c r="F134" i="24" s="1"/>
  <c r="I17" i="25" l="1"/>
  <c r="F127" i="24"/>
  <c r="F126" i="24"/>
  <c r="F124" i="24"/>
  <c r="E125" i="24"/>
  <c r="F125" i="24" s="1"/>
  <c r="I7" i="25" l="1"/>
  <c r="H13" i="25"/>
  <c r="I13" i="25" s="1"/>
  <c r="F118" i="24"/>
  <c r="F120" i="24"/>
  <c r="F121" i="24"/>
  <c r="F122" i="24"/>
  <c r="F117" i="24"/>
  <c r="F111" i="24"/>
  <c r="F112" i="24"/>
  <c r="F113" i="24"/>
  <c r="F114" i="24"/>
  <c r="F115" i="24"/>
  <c r="F110" i="24"/>
  <c r="F97" i="24" l="1"/>
  <c r="F95" i="24"/>
  <c r="F94" i="24"/>
  <c r="F93" i="24"/>
  <c r="F92" i="24"/>
  <c r="F91" i="24"/>
  <c r="F88" i="24"/>
  <c r="F87" i="24"/>
  <c r="F86" i="24"/>
  <c r="F85" i="24"/>
  <c r="E100" i="24"/>
  <c r="F100" i="24" s="1"/>
  <c r="E89" i="24"/>
  <c r="F89" i="24" s="1"/>
  <c r="E163" i="24" l="1"/>
  <c r="F163" i="24"/>
  <c r="G163" i="24"/>
  <c r="H163" i="24"/>
  <c r="I163" i="24"/>
  <c r="J163" i="24"/>
  <c r="K163" i="24"/>
  <c r="E143" i="24"/>
  <c r="G143" i="24"/>
  <c r="H143" i="24"/>
  <c r="I143" i="24"/>
  <c r="J143" i="24"/>
  <c r="K143" i="24"/>
  <c r="D143" i="24"/>
  <c r="F81" i="24"/>
  <c r="F80" i="24"/>
  <c r="F79" i="24"/>
  <c r="F78" i="24"/>
  <c r="F77" i="24"/>
  <c r="F74" i="24"/>
  <c r="F73" i="24"/>
  <c r="F72" i="24"/>
  <c r="F71" i="24"/>
  <c r="F70" i="24"/>
  <c r="F68" i="24"/>
  <c r="F67" i="24"/>
  <c r="F66" i="24"/>
  <c r="F64" i="24"/>
  <c r="F62" i="24"/>
  <c r="F61" i="24"/>
  <c r="F60" i="24"/>
  <c r="F52" i="24"/>
  <c r="F50" i="24"/>
  <c r="F49" i="24"/>
  <c r="E69" i="24"/>
  <c r="F69" i="24" s="1"/>
  <c r="E65" i="24"/>
  <c r="F65" i="24" s="1"/>
  <c r="F143" i="24" l="1"/>
  <c r="E59" i="24"/>
  <c r="F59" i="24" s="1"/>
  <c r="F46" i="24" l="1"/>
  <c r="F45" i="24"/>
  <c r="F44" i="24"/>
  <c r="F43" i="24"/>
  <c r="F42" i="24"/>
  <c r="F41" i="24"/>
  <c r="F37" i="24"/>
  <c r="F36" i="24"/>
  <c r="F35" i="24"/>
  <c r="F32" i="24"/>
  <c r="F31" i="24"/>
  <c r="F29" i="24"/>
  <c r="F27" i="24"/>
  <c r="F24" i="24"/>
  <c r="F21" i="24"/>
  <c r="F20" i="24"/>
  <c r="F19" i="24"/>
  <c r="E56" i="24"/>
  <c r="F56" i="24" s="1"/>
  <c r="E40" i="24"/>
  <c r="E176" i="24" l="1"/>
  <c r="E137" i="24"/>
  <c r="E129" i="24"/>
  <c r="E123" i="24"/>
  <c r="E116" i="24"/>
  <c r="E109" i="24"/>
  <c r="E101" i="24"/>
  <c r="E83" i="24"/>
  <c r="E75" i="24"/>
  <c r="E63" i="24"/>
  <c r="E58" i="24"/>
  <c r="E55" i="24"/>
  <c r="E47" i="24"/>
  <c r="E26" i="24"/>
  <c r="E18" i="24"/>
  <c r="E128" i="24" l="1"/>
  <c r="E10" i="24" s="1"/>
  <c r="E142" i="24"/>
  <c r="E82" i="24"/>
  <c r="E9" i="24" s="1"/>
  <c r="E54" i="24"/>
  <c r="E8" i="24" s="1"/>
  <c r="E17" i="24"/>
  <c r="E7" i="24" s="1"/>
  <c r="E11" i="24" l="1"/>
  <c r="E13" i="24"/>
  <c r="G176" i="24"/>
  <c r="G142" i="24" s="1"/>
  <c r="G11" i="24" s="1"/>
  <c r="H176" i="24"/>
  <c r="H142" i="24" s="1"/>
  <c r="H11" i="24" s="1"/>
  <c r="I176" i="24"/>
  <c r="I142" i="24" s="1"/>
  <c r="I11" i="24" s="1"/>
  <c r="J176" i="24"/>
  <c r="J142" i="24" s="1"/>
  <c r="J11" i="24" s="1"/>
  <c r="K176" i="24"/>
  <c r="K142" i="24" s="1"/>
  <c r="K11" i="24" s="1"/>
  <c r="D176" i="24"/>
  <c r="F176" i="24" s="1"/>
  <c r="D163" i="24"/>
  <c r="G137" i="24"/>
  <c r="H137" i="24"/>
  <c r="I137" i="24"/>
  <c r="J137" i="24"/>
  <c r="K137" i="24"/>
  <c r="D137" i="24"/>
  <c r="F137" i="24" s="1"/>
  <c r="G129" i="24"/>
  <c r="H129" i="24"/>
  <c r="I129" i="24"/>
  <c r="J129" i="24"/>
  <c r="K129" i="24"/>
  <c r="D129" i="24"/>
  <c r="G123" i="24"/>
  <c r="H123" i="24"/>
  <c r="I123" i="24"/>
  <c r="J123" i="24"/>
  <c r="K123" i="24"/>
  <c r="D123" i="24"/>
  <c r="F123" i="24" s="1"/>
  <c r="G116" i="24"/>
  <c r="H116" i="24"/>
  <c r="I116" i="24"/>
  <c r="J116" i="24"/>
  <c r="K116" i="24"/>
  <c r="D116" i="24"/>
  <c r="F116" i="24" s="1"/>
  <c r="G109" i="24"/>
  <c r="H109" i="24"/>
  <c r="I109" i="24"/>
  <c r="J109" i="24"/>
  <c r="K109" i="24"/>
  <c r="D109" i="24"/>
  <c r="F109" i="24" s="1"/>
  <c r="G101" i="24"/>
  <c r="H101" i="24"/>
  <c r="I101" i="24"/>
  <c r="J101" i="24"/>
  <c r="K101" i="24"/>
  <c r="D101" i="24"/>
  <c r="F101" i="24" s="1"/>
  <c r="G83" i="24"/>
  <c r="H83" i="24"/>
  <c r="I83" i="24"/>
  <c r="J83" i="24"/>
  <c r="K83" i="24"/>
  <c r="D83" i="24"/>
  <c r="G75" i="24"/>
  <c r="H75" i="24"/>
  <c r="I75" i="24"/>
  <c r="J75" i="24"/>
  <c r="K75" i="24"/>
  <c r="D75" i="24"/>
  <c r="F75" i="24" s="1"/>
  <c r="K128" i="24" l="1"/>
  <c r="K10" i="24" s="1"/>
  <c r="H128" i="24"/>
  <c r="H10" i="24" s="1"/>
  <c r="G128" i="24"/>
  <c r="G10" i="24" s="1"/>
  <c r="I82" i="24"/>
  <c r="I9" i="24" s="1"/>
  <c r="J82" i="24"/>
  <c r="J9" i="24" s="1"/>
  <c r="G82" i="24"/>
  <c r="G9" i="24" s="1"/>
  <c r="D128" i="24"/>
  <c r="D10" i="24" s="1"/>
  <c r="F10" i="24" s="1"/>
  <c r="F129" i="24"/>
  <c r="F128" i="24" s="1"/>
  <c r="J128" i="24"/>
  <c r="J10" i="24" s="1"/>
  <c r="I128" i="24"/>
  <c r="I10" i="24" s="1"/>
  <c r="D142" i="24"/>
  <c r="K82" i="24"/>
  <c r="K9" i="24" s="1"/>
  <c r="H82" i="24"/>
  <c r="H9" i="24" s="1"/>
  <c r="D82" i="24"/>
  <c r="D9" i="24" s="1"/>
  <c r="F9" i="24" s="1"/>
  <c r="F83" i="24"/>
  <c r="F82" i="24" s="1"/>
  <c r="G63" i="24"/>
  <c r="H63" i="24"/>
  <c r="I63" i="24"/>
  <c r="J63" i="24"/>
  <c r="K63" i="24"/>
  <c r="D63" i="24"/>
  <c r="F63" i="24" s="1"/>
  <c r="G58" i="24"/>
  <c r="H58" i="24"/>
  <c r="I58" i="24"/>
  <c r="J58" i="24"/>
  <c r="K58" i="24"/>
  <c r="D58" i="24"/>
  <c r="F58" i="24" s="1"/>
  <c r="G55" i="24"/>
  <c r="H55" i="24"/>
  <c r="I55" i="24"/>
  <c r="J55" i="24"/>
  <c r="K55" i="24"/>
  <c r="D55" i="24"/>
  <c r="F55" i="24" s="1"/>
  <c r="G26" i="24"/>
  <c r="H26" i="24"/>
  <c r="I26" i="24"/>
  <c r="J26" i="24"/>
  <c r="K26" i="24"/>
  <c r="D26" i="24"/>
  <c r="F26" i="24" s="1"/>
  <c r="F54" i="24" l="1"/>
  <c r="D11" i="24"/>
  <c r="F11" i="24" s="1"/>
  <c r="F142" i="24"/>
  <c r="I54" i="24"/>
  <c r="I8" i="24" s="1"/>
  <c r="H54" i="24"/>
  <c r="H8" i="24" s="1"/>
  <c r="K54" i="24"/>
  <c r="K8" i="24" s="1"/>
  <c r="J54" i="24"/>
  <c r="J8" i="24" s="1"/>
  <c r="G54" i="24"/>
  <c r="G8" i="24" s="1"/>
  <c r="D54" i="24"/>
  <c r="D8" i="24" s="1"/>
  <c r="F8" i="24" s="1"/>
  <c r="G47" i="24"/>
  <c r="H47" i="24"/>
  <c r="I47" i="24"/>
  <c r="J47" i="24"/>
  <c r="K47" i="24"/>
  <c r="D47" i="24"/>
  <c r="F47" i="24" s="1"/>
  <c r="G40" i="24"/>
  <c r="H40" i="24"/>
  <c r="I40" i="24"/>
  <c r="J40" i="24"/>
  <c r="K40" i="24"/>
  <c r="D40" i="24"/>
  <c r="F40" i="24" s="1"/>
  <c r="G18" i="24" l="1"/>
  <c r="G17" i="24" s="1"/>
  <c r="G7" i="24" s="1"/>
  <c r="G13" i="24" s="1"/>
  <c r="H18" i="24"/>
  <c r="H17" i="24" s="1"/>
  <c r="H7" i="24" s="1"/>
  <c r="H13" i="24" s="1"/>
  <c r="I18" i="24"/>
  <c r="I17" i="24" s="1"/>
  <c r="I7" i="24" s="1"/>
  <c r="I13" i="24" s="1"/>
  <c r="J18" i="24"/>
  <c r="J17" i="24" s="1"/>
  <c r="J7" i="24" s="1"/>
  <c r="J13" i="24" s="1"/>
  <c r="K18" i="24"/>
  <c r="K17" i="24" s="1"/>
  <c r="K7" i="24" s="1"/>
  <c r="K13" i="24" s="1"/>
  <c r="D18" i="24"/>
  <c r="D17" i="24" l="1"/>
  <c r="D7" i="24" s="1"/>
  <c r="F18" i="24"/>
  <c r="F17" i="24" s="1"/>
  <c r="D13" i="24" l="1"/>
  <c r="F7" i="24"/>
  <c r="F1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J4" authorId="0" shapeId="0" xr:uid="{00000000-0006-0000-0300-000001000000}">
      <text>
        <r>
          <rPr>
            <b/>
            <sz val="10"/>
            <color indexed="81"/>
            <rFont val="Calibri"/>
            <family val="2"/>
          </rPr>
          <t>Usuario de Microsoft Office:</t>
        </r>
        <r>
          <rPr>
            <sz val="10"/>
            <color indexed="81"/>
            <rFont val="Calibri"/>
            <family val="2"/>
          </rPr>
          <t xml:space="preserve">
Consultar a Teresita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E5" authorId="0" shapeId="0" xr:uid="{00000000-0006-0000-0900-000001000000}">
      <text>
        <r>
          <rPr>
            <b/>
            <sz val="10"/>
            <color indexed="81"/>
            <rFont val="Calibri"/>
            <family val="2"/>
          </rPr>
          <t>Usuario de Microsoft Office:</t>
        </r>
        <r>
          <rPr>
            <sz val="10"/>
            <color indexed="81"/>
            <rFont val="Calibri"/>
            <family val="2"/>
          </rPr>
          <t xml:space="preserve">
 A cargo de la Dirección Inversión Pública, como unidad de ejecutar, Dirección Financiera en la ejecución presupuestaria, los que reportan y son los responsables del realizar la acción. Hay coordinación con los responsables de los proyectos.</t>
        </r>
      </text>
    </comment>
    <comment ref="E9" authorId="0" shapeId="0" xr:uid="{00000000-0006-0000-0900-000002000000}">
      <text>
        <r>
          <rPr>
            <b/>
            <sz val="10"/>
            <color indexed="81"/>
            <rFont val="Calibri"/>
            <family val="2"/>
          </rPr>
          <t>Usuario de Microsoft Office:</t>
        </r>
        <r>
          <rPr>
            <sz val="10"/>
            <color indexed="81"/>
            <rFont val="Calibri"/>
            <family val="2"/>
          </rPr>
          <t xml:space="preserve">
Comunicación</t>
        </r>
      </text>
    </comment>
    <comment ref="E10" authorId="0" shapeId="0" xr:uid="{00000000-0006-0000-0900-000003000000}">
      <text>
        <r>
          <rPr>
            <b/>
            <sz val="10"/>
            <color indexed="81"/>
            <rFont val="Calibri"/>
            <family val="2"/>
          </rPr>
          <t>Usuario de Microsoft Office:</t>
        </r>
        <r>
          <rPr>
            <sz val="10"/>
            <color indexed="81"/>
            <rFont val="Calibri"/>
            <family val="2"/>
          </rPr>
          <t xml:space="preserve">
Contraloría Servicios
</t>
        </r>
      </text>
    </comment>
    <comment ref="E12" authorId="0" shapeId="0" xr:uid="{00000000-0006-0000-0900-000004000000}">
      <text>
        <r>
          <rPr>
            <b/>
            <sz val="10"/>
            <color indexed="81"/>
            <rFont val="Calibri"/>
            <family val="2"/>
          </rPr>
          <t xml:space="preserve">Usuario de Microsoft Office:
</t>
        </r>
        <r>
          <rPr>
            <sz val="10"/>
            <color indexed="81"/>
            <rFont val="Calibri"/>
            <family val="2"/>
          </rPr>
          <t>Contraloría de Servicios</t>
        </r>
      </text>
    </comment>
    <comment ref="Q12" authorId="0" shapeId="0" xr:uid="{00000000-0006-0000-0900-000005000000}">
      <text>
        <r>
          <rPr>
            <b/>
            <sz val="10"/>
            <color indexed="81"/>
            <rFont val="Calibri"/>
            <family val="2"/>
          </rPr>
          <t xml:space="preserve">Usuario de Microsoft Office:
</t>
        </r>
        <r>
          <rPr>
            <sz val="10"/>
            <color indexed="81"/>
            <rFont val="Calibri"/>
            <family val="2"/>
          </rPr>
          <t>Contraloría de Servicios</t>
        </r>
      </text>
    </comment>
    <comment ref="Q36" authorId="0" shapeId="0" xr:uid="{00000000-0006-0000-0900-000006000000}">
      <text>
        <r>
          <rPr>
            <b/>
            <sz val="10"/>
            <color indexed="81"/>
            <rFont val="Calibri"/>
            <family val="2"/>
          </rPr>
          <t xml:space="preserve">Usuario de Microsoft Office:
</t>
        </r>
        <r>
          <rPr>
            <sz val="10"/>
            <color indexed="81"/>
            <rFont val="Calibri"/>
            <family val="2"/>
          </rPr>
          <t>Contraloría de Servicios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E11" authorId="0" shapeId="0" xr:uid="{00000000-0006-0000-1000-000001000000}">
      <text>
        <r>
          <rPr>
            <b/>
            <sz val="10"/>
            <color indexed="81"/>
            <rFont val="Calibri"/>
            <family val="2"/>
          </rPr>
          <t>Usuario de Microsoft Office:</t>
        </r>
        <r>
          <rPr>
            <sz val="10"/>
            <color indexed="81"/>
            <rFont val="Calibri"/>
            <family val="2"/>
          </rPr>
          <t xml:space="preserve">
Agregar actividad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Jackelin Fernandez</author>
    <author/>
  </authors>
  <commentList>
    <comment ref="E5" authorId="0" shapeId="0" xr:uid="{00000000-0006-0000-1100-000001000000}">
      <text>
        <r>
          <rPr>
            <b/>
            <sz val="9"/>
            <color indexed="81"/>
            <rFont val="Tahoma"/>
            <family val="2"/>
          </rPr>
          <t>Jackelin Fernandez:</t>
        </r>
        <r>
          <rPr>
            <sz val="9"/>
            <color indexed="81"/>
            <rFont val="Tahoma"/>
            <family val="2"/>
          </rPr>
          <t xml:space="preserve">
Esta mta y la anterior se cumplen  simunltaneamente</t>
        </r>
      </text>
    </comment>
    <comment ref="D7" authorId="1" shapeId="0" xr:uid="{00000000-0006-0000-1100-000002000000}">
      <text>
        <r>
          <rPr>
            <sz val="12"/>
            <color rgb="FF000000"/>
            <rFont val="Calibri"/>
            <family val="2"/>
          </rPr>
          <t>Por acuerdo con ellos creo que este se elimina.
	-Grace Madriz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Jackelin Fernandez</author>
  </authors>
  <commentList>
    <comment ref="A86" authorId="0" shapeId="0" xr:uid="{00000000-0006-0000-1300-000001000000}">
      <text>
        <r>
          <rPr>
            <b/>
            <sz val="10"/>
            <color indexed="81"/>
            <rFont val="Calibri"/>
            <family val="2"/>
          </rPr>
          <t>Usuario de Microsoft Office:</t>
        </r>
        <r>
          <rPr>
            <sz val="10"/>
            <color indexed="81"/>
            <rFont val="Calibri"/>
            <family val="2"/>
          </rPr>
          <t xml:space="preserve">
 A cargo de la Dirección Inversión Pública, como unidad de ejecutar, Dirección Financiera en la ejecución presupuestaria, los que reportan y son los responsables del realizar la acción. Hay coordinación con los responsables de los proyectos.</t>
        </r>
      </text>
    </comment>
    <comment ref="A90" authorId="0" shapeId="0" xr:uid="{00000000-0006-0000-1300-000002000000}">
      <text>
        <r>
          <rPr>
            <b/>
            <sz val="10"/>
            <color indexed="81"/>
            <rFont val="Calibri"/>
            <family val="2"/>
          </rPr>
          <t>Usuario de Microsoft Office:</t>
        </r>
        <r>
          <rPr>
            <sz val="10"/>
            <color indexed="81"/>
            <rFont val="Calibri"/>
            <family val="2"/>
          </rPr>
          <t xml:space="preserve">
Comunicación</t>
        </r>
      </text>
    </comment>
    <comment ref="A91" authorId="0" shapeId="0" xr:uid="{00000000-0006-0000-1300-000003000000}">
      <text>
        <r>
          <rPr>
            <b/>
            <sz val="10"/>
            <color indexed="81"/>
            <rFont val="Calibri"/>
            <family val="2"/>
          </rPr>
          <t>Usuario de Microsoft Office:</t>
        </r>
        <r>
          <rPr>
            <sz val="10"/>
            <color indexed="81"/>
            <rFont val="Calibri"/>
            <family val="2"/>
          </rPr>
          <t xml:space="preserve">
Contraloría Servicios
</t>
        </r>
      </text>
    </comment>
    <comment ref="A93" authorId="0" shapeId="0" xr:uid="{00000000-0006-0000-1300-000004000000}">
      <text>
        <r>
          <rPr>
            <b/>
            <sz val="10"/>
            <color indexed="81"/>
            <rFont val="Calibri"/>
            <family val="2"/>
          </rPr>
          <t xml:space="preserve">Usuario de Microsoft Office:
</t>
        </r>
        <r>
          <rPr>
            <sz val="10"/>
            <color indexed="81"/>
            <rFont val="Calibri"/>
            <family val="2"/>
          </rPr>
          <t>Contraloría de Servicios</t>
        </r>
      </text>
    </comment>
    <comment ref="A152" authorId="0" shapeId="0" xr:uid="{00000000-0006-0000-1300-000005000000}">
      <text>
        <r>
          <rPr>
            <b/>
            <sz val="10"/>
            <color indexed="81"/>
            <rFont val="Calibri"/>
            <family val="2"/>
          </rPr>
          <t>Usuario de Microsoft Office:</t>
        </r>
        <r>
          <rPr>
            <sz val="10"/>
            <color indexed="81"/>
            <rFont val="Calibri"/>
            <family val="2"/>
          </rPr>
          <t xml:space="preserve">
Agregar actividad</t>
        </r>
      </text>
    </comment>
    <comment ref="A166" authorId="1" shapeId="0" xr:uid="{00000000-0006-0000-1300-000006000000}">
      <text>
        <r>
          <rPr>
            <b/>
            <sz val="9"/>
            <color indexed="81"/>
            <rFont val="Tahoma"/>
            <family val="2"/>
          </rPr>
          <t>Jackelin Fernandez:</t>
        </r>
        <r>
          <rPr>
            <sz val="9"/>
            <color indexed="81"/>
            <rFont val="Tahoma"/>
            <family val="2"/>
          </rPr>
          <t xml:space="preserve">
Esta mta y la anterior se cumplen  simunltaneamente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Jackelin Fernandez</author>
  </authors>
  <commentList>
    <comment ref="A86" authorId="0" shapeId="0" xr:uid="{00000000-0006-0000-1400-000001000000}">
      <text>
        <r>
          <rPr>
            <b/>
            <sz val="10"/>
            <color indexed="81"/>
            <rFont val="Calibri"/>
            <family val="2"/>
          </rPr>
          <t>Usuario de Microsoft Office:</t>
        </r>
        <r>
          <rPr>
            <sz val="10"/>
            <color indexed="81"/>
            <rFont val="Calibri"/>
            <family val="2"/>
          </rPr>
          <t xml:space="preserve">
 A cargo de la Dirección Inversión Pública, como unidad de ejecutar, Dirección Financiera en la ejecución presupuestaria, los que reportan y son los responsables del realizar la acción. Hay coordinación con los responsables de los proyectos.</t>
        </r>
      </text>
    </comment>
    <comment ref="A90" authorId="0" shapeId="0" xr:uid="{00000000-0006-0000-1400-000002000000}">
      <text>
        <r>
          <rPr>
            <b/>
            <sz val="10"/>
            <color indexed="81"/>
            <rFont val="Calibri"/>
            <family val="2"/>
          </rPr>
          <t>Usuario de Microsoft Office:</t>
        </r>
        <r>
          <rPr>
            <sz val="10"/>
            <color indexed="81"/>
            <rFont val="Calibri"/>
            <family val="2"/>
          </rPr>
          <t xml:space="preserve">
Comunicación</t>
        </r>
      </text>
    </comment>
    <comment ref="A91" authorId="0" shapeId="0" xr:uid="{00000000-0006-0000-1400-000003000000}">
      <text>
        <r>
          <rPr>
            <b/>
            <sz val="10"/>
            <color indexed="81"/>
            <rFont val="Calibri"/>
            <family val="2"/>
          </rPr>
          <t>Usuario de Microsoft Office:</t>
        </r>
        <r>
          <rPr>
            <sz val="10"/>
            <color indexed="81"/>
            <rFont val="Calibri"/>
            <family val="2"/>
          </rPr>
          <t xml:space="preserve">
Contraloría Servicios
</t>
        </r>
      </text>
    </comment>
    <comment ref="A93" authorId="0" shapeId="0" xr:uid="{00000000-0006-0000-1400-000004000000}">
      <text>
        <r>
          <rPr>
            <b/>
            <sz val="10"/>
            <color indexed="81"/>
            <rFont val="Calibri"/>
            <family val="2"/>
          </rPr>
          <t xml:space="preserve">Usuario de Microsoft Office:
</t>
        </r>
        <r>
          <rPr>
            <sz val="10"/>
            <color indexed="81"/>
            <rFont val="Calibri"/>
            <family val="2"/>
          </rPr>
          <t>Contraloría de Servicios</t>
        </r>
      </text>
    </comment>
    <comment ref="A152" authorId="0" shapeId="0" xr:uid="{00000000-0006-0000-1400-000005000000}">
      <text>
        <r>
          <rPr>
            <b/>
            <sz val="10"/>
            <color indexed="81"/>
            <rFont val="Calibri"/>
            <family val="2"/>
          </rPr>
          <t>Usuario de Microsoft Office:</t>
        </r>
        <r>
          <rPr>
            <sz val="10"/>
            <color indexed="81"/>
            <rFont val="Calibri"/>
            <family val="2"/>
          </rPr>
          <t xml:space="preserve">
Agregar actividad</t>
        </r>
      </text>
    </comment>
    <comment ref="A166" authorId="1" shapeId="0" xr:uid="{00000000-0006-0000-1400-000006000000}">
      <text>
        <r>
          <rPr>
            <b/>
            <sz val="9"/>
            <color indexed="81"/>
            <rFont val="Tahoma"/>
            <family val="2"/>
          </rPr>
          <t>Jackelin Fernandez:</t>
        </r>
        <r>
          <rPr>
            <sz val="9"/>
            <color indexed="81"/>
            <rFont val="Tahoma"/>
            <family val="2"/>
          </rPr>
          <t xml:space="preserve">
Esta mta y la anterior se cumplen  simunltaneamente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E13" authorId="0" shapeId="0" xr:uid="{31DD821E-8267-44FF-8C42-2818EF26B1A5}">
      <text>
        <r>
          <rPr>
            <b/>
            <sz val="10"/>
            <color indexed="81"/>
            <rFont val="Calibri"/>
            <family val="2"/>
          </rPr>
          <t>Usuario de Microsoft Office:</t>
        </r>
        <r>
          <rPr>
            <sz val="10"/>
            <color indexed="81"/>
            <rFont val="Calibri"/>
            <family val="2"/>
          </rPr>
          <t xml:space="preserve">
Comunicación</t>
        </r>
      </text>
    </comment>
  </commentList>
</comments>
</file>

<file path=xl/sharedStrings.xml><?xml version="1.0" encoding="utf-8"?>
<sst xmlns="http://schemas.openxmlformats.org/spreadsheetml/2006/main" count="3307" uniqueCount="1233">
  <si>
    <t>EJE ESTRATEGICO</t>
  </si>
  <si>
    <t>OBJETIVO ESTRATÉGICO</t>
  </si>
  <si>
    <t>RESPONSABLE</t>
  </si>
  <si>
    <t>METAS-RESULTADOS</t>
  </si>
  <si>
    <t>INDICADORES</t>
  </si>
  <si>
    <t>INDICADORES DE IMPACTO</t>
  </si>
  <si>
    <t>LÍNEA BASE</t>
  </si>
  <si>
    <t>ACTIVIDADES ESTRATÉGICAS</t>
  </si>
  <si>
    <t>PLAZO FINALIZACIÓN</t>
  </si>
  <si>
    <t>1.</t>
  </si>
  <si>
    <t>2.</t>
  </si>
  <si>
    <t>3.</t>
  </si>
  <si>
    <t>4.</t>
  </si>
  <si>
    <t>5.</t>
  </si>
  <si>
    <t>6.</t>
  </si>
  <si>
    <t>7.</t>
  </si>
  <si>
    <t>8.</t>
  </si>
  <si>
    <t>9.</t>
  </si>
  <si>
    <t>10.</t>
  </si>
  <si>
    <t>11.</t>
  </si>
  <si>
    <t>12.</t>
  </si>
  <si>
    <t xml:space="preserve">PORCENTAGE DE AVANCE ANUAL </t>
  </si>
  <si>
    <t>RECURSOS REQUERIDOS</t>
  </si>
  <si>
    <t xml:space="preserve">1.1 Fortalecer e implementar las acciones de la Gestión Integral de Residuos (GIR). </t>
  </si>
  <si>
    <t xml:space="preserve">EJE ESTRATEGICO </t>
  </si>
  <si>
    <t>1- FORTALECER LA GESTIÓN AMBIENTAL CANTONAL</t>
  </si>
  <si>
    <t>Unidad de Gestión Ambiental</t>
  </si>
  <si>
    <t>FRECUENCIA</t>
  </si>
  <si>
    <t>Anual al 2019</t>
  </si>
  <si>
    <t xml:space="preserve">Documento de evaluación del Plan Municipal para la GIR </t>
  </si>
  <si>
    <t xml:space="preserve">Documento actualizado del Documento de evaluación del Plan Municipal para la GIR </t>
  </si>
  <si>
    <t>33.33%</t>
  </si>
  <si>
    <t>Desarrollar un Estudio de Factibilidad de recolección de residuos ordinarios en el distrito de Varablanca que incluya una actualización de tasa tarifarias al 2017.</t>
  </si>
  <si>
    <t>Aumentar gradualmente el porcentaje cobertura de recolección de residuos valorizables.</t>
  </si>
  <si>
    <t>Formalizar las fechas de recolección de residuos de manajeo especial en el cantón.</t>
  </si>
  <si>
    <t>5.2</t>
  </si>
  <si>
    <t>5.1</t>
  </si>
  <si>
    <t>Unidad de Reciclaje y Recolección de Residuos</t>
  </si>
  <si>
    <t>Recurso humano, recursos financieros, instrumentos de evaluación, recurso teccnológico para el manejo de datos.</t>
  </si>
  <si>
    <t xml:space="preserve">1.2 Formular e implementar una Estrategia Cantonal de Gestión Ambiental. </t>
  </si>
  <si>
    <t>Desarrollar la Estrategia Cantonal de Cambio Climático</t>
  </si>
  <si>
    <t>Documento de la Estrategia Cantonal de Cambio Climático 2018-2022</t>
  </si>
  <si>
    <t>Número de capacitaciones anuales realizadas</t>
  </si>
  <si>
    <t>Documento del Plan de restitución de especies exóticas</t>
  </si>
  <si>
    <t>Número de individuos o especies remplazadas</t>
  </si>
  <si>
    <t>Archivo en formato Shape de las áreas de protección donde se defina su estado</t>
  </si>
  <si>
    <t>Número de especies nuevas</t>
  </si>
  <si>
    <t>Número de indiviudos nuevos</t>
  </si>
  <si>
    <t>Cantidad de actividades y/o acciones realizadas en promoción del BAE</t>
  </si>
  <si>
    <t>3 Documentos del reporte técnico de las variables evaluadas del PGAI en los 5 edificios muncipales</t>
  </si>
  <si>
    <t>Número de campañas anuales de divulgación de Cambio Climático</t>
  </si>
  <si>
    <t>Recurso humano, recursos financieros, instrumentos de evaluación, recurso teccnológico para el manejo de datos sobre datos ambientales, recursos en especies para la reforestación y reemplazo, infraestructura.</t>
  </si>
  <si>
    <t>Desarrollar los temas de capacitación en Cambio Climático para los programas de BAE</t>
  </si>
  <si>
    <t>Desarrollo de la campaña de divulgación de Cambio Climático</t>
  </si>
  <si>
    <t>Desarrollar  el plan de inventario de especies en parques del cantón</t>
  </si>
  <si>
    <t>Elaboración e implementación de la promoción del BAE</t>
  </si>
  <si>
    <t>1.3 Fortalecer e implementar programas de educación y comunicación social de Gestión Ambiental y Gestión Integral de Residuos (GIR).</t>
  </si>
  <si>
    <t>Cantidad de capacitaciones anuales a centros educativos y comunidades anuales</t>
  </si>
  <si>
    <t>Cantidad de actividades de involucramiento de la población del cantón en GIR</t>
  </si>
  <si>
    <t>Cantidad de campañas masivas de comunicación en GIR anuales</t>
  </si>
  <si>
    <t xml:space="preserve"> Cantidad de comunicados anuales sobre infracciones en GIR</t>
  </si>
  <si>
    <t>Desarrollar y divulgar los mensajes municipales en GIR.</t>
  </si>
  <si>
    <t>Identificar las poblaciones prioridad a informar en GIR, anualmente.</t>
  </si>
  <si>
    <t>Desarrollar los contenidos o temas a desarrollar en los centros educativos y comunidades.</t>
  </si>
  <si>
    <t>1.1</t>
  </si>
  <si>
    <t>1.2</t>
  </si>
  <si>
    <t>2.1</t>
  </si>
  <si>
    <t>2.2</t>
  </si>
  <si>
    <t>3.1</t>
  </si>
  <si>
    <t>Desarrollo e implementación de la campaña masiva de comuniciación en GIR.</t>
  </si>
  <si>
    <t>4.1</t>
  </si>
  <si>
    <t>Desarrollo e implementación de la actividad masiva en GIR.</t>
  </si>
  <si>
    <t>Desarrollo y divulgación de los comunicados sobre infracciones en GIR.</t>
  </si>
  <si>
    <t>Recuso humano especializado en GIR, medios de comunicación para la difusión de información,  recurso didáctica para capacitaciones en temas de GIR, recurso financiero, recurso para la legitmación de las infracciones en GIR.</t>
  </si>
  <si>
    <t xml:space="preserve">1.4 Generar mecanismos para el abordaje de la Gestión del Riesgo de Desastres a nivel local.  
</t>
  </si>
  <si>
    <t>Documento de evaluación sobre las capacidades municipales para la gestión de riesgo de desastres.</t>
  </si>
  <si>
    <t>Documento con la propuesta de gestión municipal para el abordaje de la gestión del riesgo de desastres.</t>
  </si>
  <si>
    <t>Documento de evaluación finalizar el periodo, sobre las capacidades municipales para la gestión de riesgo de desastres.</t>
  </si>
  <si>
    <t>Documento con los mapas de calor con las zonas de riesgo identificadas en el cantón.</t>
  </si>
  <si>
    <t>Implementar un instrumento de evaluación sobre las capacidades municipales para el abordaje de la gestión del riesgo de desastres.</t>
  </si>
  <si>
    <t>Identificación de los procesos CORE en la gestión municipal para la gestión del riesgo de desastres.</t>
  </si>
  <si>
    <t>Implementación de una propuesta de gestión municipal para la gestión de riesgo de desastres.</t>
  </si>
  <si>
    <t>Identificación de contenidos a desarrollar en la capacitación del personal para la gestión del riesgo de desastres.</t>
  </si>
  <si>
    <t>Identificar la metodología para inventariar el cantón con las zonas de riesgo.</t>
  </si>
  <si>
    <t>Recurso humano, recurso tecnológico, reglamentos internos para la GRD, recurso financiero, alianzas interinstitucionales UCR-CNE, instrumentos de evaluación, sistema de datos para la toma de decisiones.</t>
  </si>
  <si>
    <t>2.1 Desarrollar e implementar un Plan de Mejoramiento pluvial del cantón.</t>
  </si>
  <si>
    <t>Dirección de Inversión Pública</t>
  </si>
  <si>
    <t>2.4 Fortalecer la planificación urbana y el ordenamiento territorial del cantón.</t>
  </si>
  <si>
    <t>Unidad de Desarrollo Territorial</t>
  </si>
  <si>
    <t xml:space="preserve">Número de acciones ejecutadas </t>
  </si>
  <si>
    <t>Cantidad de modificaciones realizadas en el control urbano y fiscalización de reglamentos/ Cantidad de modificaciones de forma bianual y aprobados por el Concejo Municipal * 100</t>
  </si>
  <si>
    <t>Cantidad de fiscalizaciones de procesos constructivos y control urbanístico</t>
  </si>
  <si>
    <t>Bianual</t>
  </si>
  <si>
    <t>Al finalizar el 2018</t>
  </si>
  <si>
    <t>Al finalizar el 2020</t>
  </si>
  <si>
    <t>Al finalizar el 2022</t>
  </si>
  <si>
    <t>Anual</t>
  </si>
  <si>
    <t>Cantidad de proceos de fiscalización de la ley 7600</t>
  </si>
  <si>
    <t>Desarrollar y presentar de las modificaciones de fiscalización para el control urbano y reglamentos ante el Concejo Municipal para su aprobación.</t>
  </si>
  <si>
    <t>Realizar los estudios necesarios y/o evaluaciones pertinentes para el control urbano.</t>
  </si>
  <si>
    <t>1.3</t>
  </si>
  <si>
    <t>Desarrollar e implementar los estudios que posibiliten las acciones de ordenamiento territorial.</t>
  </si>
  <si>
    <t>Realizar los estudios de actualización del plan regulador del cantón.</t>
  </si>
  <si>
    <t>3.2</t>
  </si>
  <si>
    <t>Realizar las notificaciones propuestas, que cuenten con un plan de seguimiento y control para verificar la efectividad de las mismas.</t>
  </si>
  <si>
    <t>Realizar las fiscalizaciones de procesos constructivos y control urbanístico propuestas, que cuenten con un plan de seguimiento y control para verificar la efectividad de las mismas.</t>
  </si>
  <si>
    <t>6.1</t>
  </si>
  <si>
    <t>Realizar las fiscalizaciones de la ley 7600, que cuenten con un plan de seguimiento y control para verificar la efectividad de las mismas.</t>
  </si>
  <si>
    <t>Recurso humano, recurso tecnológico, recurso financiero,  reglamentos o documentos de fiscalización, instrumentos de evaluación y control.</t>
  </si>
  <si>
    <t>Diagnosticar los puntos críticos de afectaciones en el sistema pluvial del cantón y realizar el respectivo mapeo.</t>
  </si>
  <si>
    <t>Priorizar las áreas de vulnerabilidad alta, para el diseño del Plan Maestro de Mejoramiento Pluvial del cantón.</t>
  </si>
  <si>
    <t>Diseñar y validar el Plan de Mejoramiento Pluvial del cantón.</t>
  </si>
  <si>
    <t>Contratar y ejecutar las acciones propuestas en el Plan de Mejoramiento Pluvial.</t>
  </si>
  <si>
    <t>Desarrollar un plan de seguimiento y control para la mejora del plan.</t>
  </si>
  <si>
    <t>Unidad de Gestión Vial</t>
  </si>
  <si>
    <t>Documento del Plan Mestro de Mejoramiento Pluvial del cantón.</t>
  </si>
  <si>
    <t>Acciones ejecutadas del Plan Maestro de Mejoramiento Pluvial / Total de acciones planteadas en el Plan Maestro de Mejoramiento Pluvial * 100</t>
  </si>
  <si>
    <t>2- FORTALECER DE FORMA INTEGRAL EL DESARROLLO TERRITORIAL</t>
  </si>
  <si>
    <t>Recurso humano especializado, recurso financiero.</t>
  </si>
  <si>
    <t>Al finalizar el 2017</t>
  </si>
  <si>
    <t>Al finalizar el 2019</t>
  </si>
  <si>
    <t>2.2 Implementar acciones para la recuperación  y desarrollo de áreas públicas.</t>
  </si>
  <si>
    <t>Cantidad de proyectos de intervención integral de áreas públicas.</t>
  </si>
  <si>
    <t>Cantidad de proyectos de mejoramiento de áreas públicas.</t>
  </si>
  <si>
    <t>Zonas verdes intervenidas anualmente / Total de zonas verdes del cantón a intervenir * 100</t>
  </si>
  <si>
    <t>Diseño arquitectónico de las remodelaciones, especificaciones técnicas y contratación para la ejecución de los proyectos de intervención integral.</t>
  </si>
  <si>
    <t>Especificaciones técnicas y contratación para la ejecución de los proyectos anuales de mejorar de áreas públicas del cantón.</t>
  </si>
  <si>
    <t>Programar y ejecutar las acciones de mantenimiento de las zonas verdes.</t>
  </si>
  <si>
    <t>Desarrollar campañas o proyectos enfocados en la Reforestación o reemplazo de especies exóticas por especies nativas</t>
  </si>
  <si>
    <t>Dirección de Inversión Pública y Unidad de Gestión Vial</t>
  </si>
  <si>
    <t>Unidad de Aseo de vías y parques</t>
  </si>
  <si>
    <t>Recurso humano, recursos financieros, materiales de mantenimiento.</t>
  </si>
  <si>
    <t>Cantidad de capa asfaltica utilizadas en bacheo de la red vial cantonal.</t>
  </si>
  <si>
    <t>Cantidad de metros lineales de cordón y caño untervenido.</t>
  </si>
  <si>
    <t>Cantidad de metros cuadrados de aceras accesibles en áreas públicas intervenidas.</t>
  </si>
  <si>
    <t>Cantidad de rampas de accesibilidad construidas.</t>
  </si>
  <si>
    <t>Cantidad de puentes construidos de forma total de intervención.</t>
  </si>
  <si>
    <t>Cantidad de metros cuadrados de corredor accesibles intervenidos.</t>
  </si>
  <si>
    <t>Acciones ejecutadas del Plan Vial Cantonal / Acciones planteadas del Plan Vial Cantonal * 100</t>
  </si>
  <si>
    <t>Cantidad de metros de alcantarillado pluvial intervenido.</t>
  </si>
  <si>
    <t>Cantidad de unidades colocadas en demarcaciones y señalización  realizados</t>
  </si>
  <si>
    <t>Desarrollar 10 km anuales en la mejora y mantenimiento de la red vial cantonal.</t>
  </si>
  <si>
    <t>Intervenir  de 8000 metros lineales de cordón y caño, anualmente.</t>
  </si>
  <si>
    <t>Intervenir 8000 metros cuadrados de aceras accesibles en áreas públicas del cantón, anualmente.</t>
  </si>
  <si>
    <t>Construcción de 2000 rampas de accesibilidad en el cantón, anualmente.</t>
  </si>
  <si>
    <t>Intervenir al menos 5000 metros cuadrados de corredor accesible en el cantón, de forma anual.</t>
  </si>
  <si>
    <t>Desarrollo e implementación de un Plan Vial Cantonal 2017-2022.</t>
  </si>
  <si>
    <t>Intervenir en la construcción para el matenimiento de alcantarillado pluvial, anualmente.</t>
  </si>
  <si>
    <t>Realizar la colocación de unidades de demarcación y señalización, con sus respectivos estudios.</t>
  </si>
  <si>
    <t>7.1</t>
  </si>
  <si>
    <t>8.1</t>
  </si>
  <si>
    <t>9.1</t>
  </si>
  <si>
    <t>10.1</t>
  </si>
  <si>
    <t>Al finalizar el periodo 2017-2022</t>
  </si>
  <si>
    <t>Recurso humano, recurso financiero, estudios técnicos.</t>
  </si>
  <si>
    <t>3- MEJORAR CONTINUAMENTE LA GESTIÓN MUNICIPAL</t>
  </si>
  <si>
    <t>3.1 Desarrollar y fortalecer la gestión por resultados a nivel municipal</t>
  </si>
  <si>
    <t>Realizar el seguimiento y control del programa de gestión financiera municipal, bimensualmente.</t>
  </si>
  <si>
    <t>Realizar una rendición de cuentas trimestralmente, a cargo por unidad y su respectiva reasignación de recursos. Todas la jefaturas</t>
  </si>
  <si>
    <t>2.3</t>
  </si>
  <si>
    <t>Realizar el seguimiento y control de la cartera de proyectos de inversión, bimensualmente. Dirección de Inversión Pública y la Dirección Financiera y presupuesto</t>
  </si>
  <si>
    <t xml:space="preserve">Implementar al 95% las NICSP a nivel municipal, al 2017 y 2020 al 100%. Dirección Financiera </t>
  </si>
  <si>
    <t>Desarrollar e implementar un sistema financiero administrativo con el objetivo de contar con los estados financieros municipales actualizados basado en las NICSP. Dirección Financiera y TIC.</t>
  </si>
  <si>
    <t>4.2</t>
  </si>
  <si>
    <t>Levantamiento del mapa de procesos y actualización del manual de procedimientos de la Municipalidad de Heredia.</t>
  </si>
  <si>
    <t>Ejecutar y evaluar las acciones de comunicación interna y externa planteadas en el Plan de Comunicación de la Municipalidad de Heredia.</t>
  </si>
  <si>
    <t>Gestionar al formulación de la nueva estrategia de Comunicación de la Municipalidad de Heredia.</t>
  </si>
  <si>
    <t xml:space="preserve">Realizar la encuesta de satisfacción de servicios anualmente. </t>
  </si>
  <si>
    <t>Implementar  Estrategia de Acción Anual para el Mejoramiento de los Servicios Municipales</t>
  </si>
  <si>
    <t>Realizar la revisión de requisitos de servicios.</t>
  </si>
  <si>
    <t>8.2</t>
  </si>
  <si>
    <t>13.</t>
  </si>
  <si>
    <t>14.</t>
  </si>
  <si>
    <t>Diseñar, ejecutar, seguir y controlar las actividades necesarias para el desarrollo de una plataforma de servicios y el sistema integrado de gestión municipal.</t>
  </si>
  <si>
    <t>11.1</t>
  </si>
  <si>
    <t>Desarrollar e implementar una Estrategia Acción de Mejoramiento de Servicios Municipales.</t>
  </si>
  <si>
    <t>12.1</t>
  </si>
  <si>
    <t xml:space="preserve">Diagnósticar las necesidades en la gestión documental de la Municipalidad de Heredia.
</t>
  </si>
  <si>
    <t>Inventariar el aservo documental existentes en el archivo institucional de la Municipalidad de Heredia.</t>
  </si>
  <si>
    <t>13.1</t>
  </si>
  <si>
    <t>13.2</t>
  </si>
  <si>
    <t>14.1</t>
  </si>
  <si>
    <t>Desarrollar e implementar el sistema de expediente único.</t>
  </si>
  <si>
    <t>Unidad de Talento Humano</t>
  </si>
  <si>
    <t>Dirección Financiera- Administratva</t>
  </si>
  <si>
    <t xml:space="preserve">Institucionalizar y programar los procesos de compra a nivel institucional. </t>
  </si>
  <si>
    <t xml:space="preserve">Priorizar y programar la cartera de proyectos, al inicio de cada año. </t>
  </si>
  <si>
    <t>Contraloría de Servicios</t>
  </si>
  <si>
    <t>Documentos de los estados financieros de acuerdo a las NICSP, con una opinión emitida</t>
  </si>
  <si>
    <t>Documento con el mapa de procesos actualizado y el manual de procedimientos.</t>
  </si>
  <si>
    <t xml:space="preserve">Anual </t>
  </si>
  <si>
    <t>Documento de evaluación de satisfacción de servicios.</t>
  </si>
  <si>
    <t>Plataforma de servicios y el sistema integrado de gestión desarrollado e implementado.</t>
  </si>
  <si>
    <t>Al finalizar el 2020 y 2022</t>
  </si>
  <si>
    <t>Documentación con la evaluación sobre la implementación del expediente único.</t>
  </si>
  <si>
    <t>Recurso humano, recurso financiero, recurso tecnológico, manuales o documentos de gestión institucional</t>
  </si>
  <si>
    <t>3.2 Promover el desarrollo  humano municipal, para la implementación de una gestión de calidad.</t>
  </si>
  <si>
    <t xml:space="preserve">Recurso financiero, humano, tecnológico, Equipo audiovisual, Técnico-académico
</t>
  </si>
  <si>
    <t xml:space="preserve">Actualizar Plan de Ética Municipal al primer semestre del 2017. </t>
  </si>
  <si>
    <t xml:space="preserve">Documento con la implementación de la Estrategia de Ética </t>
  </si>
  <si>
    <t>Documentos con el informe técnico de actualizaciones y revisiones de la estructura organizacional</t>
  </si>
  <si>
    <t>Documento con la revisión metodológica de evaluación del desempeño de la gestión municipal.</t>
  </si>
  <si>
    <t>Al final del 2022</t>
  </si>
  <si>
    <t>Índice de satisfaccción del personal municipal.</t>
  </si>
  <si>
    <t>Documento sobre evaluación del clima organizacional.</t>
  </si>
  <si>
    <t>Informe técnico de revisión del proceso de selección y reclutamiento del personal.</t>
  </si>
  <si>
    <t>Bianual (2018, 2020, 2022)</t>
  </si>
  <si>
    <t>Comité de Ética y Unidad de Talento Humano</t>
  </si>
  <si>
    <t xml:space="preserve">Actualizar el Reglamento de Ética Municipal al finalizar el 2017. </t>
  </si>
  <si>
    <t>Implementar las acciones definidas en la Estrategia de Ética Municipal.</t>
  </si>
  <si>
    <t xml:space="preserve">Actualizar el proceso la estructura organizacional 2018, 2020 y 2022. Si aplica, realizar las modificaciones necesarias a la estructura organizacional. </t>
  </si>
  <si>
    <t xml:space="preserve"> Revisar los instrumentos de evaluación del desempeño</t>
  </si>
  <si>
    <t>Jefaturas y Unidad de Talento Humano</t>
  </si>
  <si>
    <t xml:space="preserve">Realizar anualmente la detección de necesidades de capacitación. </t>
  </si>
  <si>
    <t xml:space="preserve">Realizar la contratación del estudio de clima organizacional. </t>
  </si>
  <si>
    <t xml:space="preserve">Ejecutar las recomendaciones planteadas en el estudio de clima organizacional. </t>
  </si>
  <si>
    <t xml:space="preserve">Revisar bianualmente del proceso de selección y reclutamiento del personal. </t>
  </si>
  <si>
    <t xml:space="preserve">Ejecutar las acciones del proceso de mejoramiento de selección y reclutamiento del personal. </t>
  </si>
  <si>
    <t>6.2</t>
  </si>
  <si>
    <t>3.3 Fortalecer la innovación tecnológica para mejorar la prestación y calidad de los servicios, tanto  al cliente interno y como externo.</t>
  </si>
  <si>
    <t>Gestionar un plan de capacitación al área profesional en herramientas tecnológicas de la Municipalidad de Heredia.</t>
  </si>
  <si>
    <t>Diseñar e instalar la red de Wifi en los distritos seleccionados y priorizados en el cantón.</t>
  </si>
  <si>
    <t>Dotar de capacitación al personal de TI para herrramientas tecnológicas.</t>
  </si>
  <si>
    <t>Renovar y comprar versionamientos y licenciamientos de nuevas herramientas tecnológicas.</t>
  </si>
  <si>
    <t>Actualizar el Plan Estrategico de Tecnología de Información y Comunicación 2017-2022.</t>
  </si>
  <si>
    <t>Evaluar anualmente el Plan Estrategico de Tecnología de Información y Comunicación 2017-2022.</t>
  </si>
  <si>
    <t>Definir e implementar los procesos de gestión de tecnologías de la información de la calidad, servicios, riesgos informáticos, seguridad, cumplimiento, recurso humano, continuidad del servicio y proyectos.</t>
  </si>
  <si>
    <t>Gestionar y acoplar los procesos de TI orientados a Cobit5.</t>
  </si>
  <si>
    <t>Realizar el proceso de certificación institucional de la norma técnica para el control y la gestión de las Tecnologías de la Información al 2020.</t>
  </si>
  <si>
    <t xml:space="preserve">Sistema Integrado de Administración Municipal. </t>
  </si>
  <si>
    <t>Documento de evaluación del Plan Estratégico de Tecnología de Información y Comunicación.</t>
  </si>
  <si>
    <t>Documento con la certificación otorgada)</t>
  </si>
  <si>
    <t>Periodo 2017-2022</t>
  </si>
  <si>
    <t>Recursos humano, recurso técnico, recurso financiero, infraestructura de fibra óptima</t>
  </si>
  <si>
    <t>Unidad de Control Interno</t>
  </si>
  <si>
    <t>Recurso humano, recurso financiero, recurso tecnológico, fibra óptica, recurso técnico</t>
  </si>
  <si>
    <t>Desarrollar e implementar un Plan de SIG del cantón 2017-2022.</t>
  </si>
  <si>
    <t>Actualizar el mosaico catastral del cantón de Heredia al 2018.</t>
  </si>
  <si>
    <t>Integración de la plataforma SIG con la del sitio web de la Municipalidad de Heredia al 2022.</t>
  </si>
  <si>
    <t>Valoración y catastro</t>
  </si>
  <si>
    <t>3.5 Formular, desarrollar e implementar un  plan de SIG a nivel cantonal y regional.</t>
  </si>
  <si>
    <t>Documento del Plan Maestro de SIG del cantón.</t>
  </si>
  <si>
    <t>Total del mosaico catrastral levantado / Total del mosaico castastral del cantón * 100</t>
  </si>
  <si>
    <t>Bianual, (2018-2022)</t>
  </si>
  <si>
    <t>Porcentaje de actualización del SIG alcanzado</t>
  </si>
  <si>
    <t>Espacio disponible en el sitio web</t>
  </si>
  <si>
    <t>Implementación de la Política de Seguridad Ciudadana.</t>
  </si>
  <si>
    <t>Gestionar convenios y acciones de cooperación interinstitucional para el abordaje del tema de seguridad.</t>
  </si>
  <si>
    <t xml:space="preserve">Gestionar convenios y acciones de cooperación institucional con municipalidades de la provincia (colindantes) y otras instituciones atinentes al tema de seguridad. </t>
  </si>
  <si>
    <t xml:space="preserve">Coayudar con los procesos de prevención de consumo de drogas en coordinación con las instituciones atinentes al tema de seguridad y MEP. </t>
  </si>
  <si>
    <t>Seguir y controlar la política y el plan preventivo para la seguridad integral del cantón.</t>
  </si>
  <si>
    <t>Fortalecer el programa la unidad K-9 por medio de  capacitaciones al personal y plan de renovación de la manada.</t>
  </si>
  <si>
    <t xml:space="preserve">Desarrollar programas de capacitación a las comunidades (Programa ojos y oídos). </t>
  </si>
  <si>
    <t>Financieros, humano, tecnológico, equipo audiovisual, técnico-académico.</t>
  </si>
  <si>
    <t>Policía Municipal</t>
  </si>
  <si>
    <t>Implementar un programa de capacitación al personal de policía municipal, orientado al desarrollo de destrezas, habilidades y competencias en temas violencia. intrafamiliar y de género, trabajo infantil, trata de persona, entre otros del 2017 al 2022.</t>
  </si>
  <si>
    <t>Bianual (2018, 2020, 2022).</t>
  </si>
  <si>
    <t>Documento de informe técnico sobre la evalución de los impactos de la Política de Seguridad Ciudadana y sus respectivos indicadores.</t>
  </si>
  <si>
    <t>16,66%</t>
  </si>
  <si>
    <t>Al finalizar el 2022.</t>
  </si>
  <si>
    <t>Cantidad de convenios marco/y acciones de cooperación institucional.</t>
  </si>
  <si>
    <t>Cantidad de convenios municipales firmados.</t>
  </si>
  <si>
    <t>Documento del Plan Preventivo cantonal en el área de Consumo de Drogas.</t>
  </si>
  <si>
    <t>Inicio del 2017.</t>
  </si>
  <si>
    <t>Documento de la Política de Seguridad Integral.</t>
  </si>
  <si>
    <t>Anual.</t>
  </si>
  <si>
    <t>Personal capacitado de la policía municipal/Total de funcionarios de la policía municipal * 100</t>
  </si>
  <si>
    <t xml:space="preserve">PORCENTAJE DE AVANCE ANUAL </t>
  </si>
  <si>
    <t>Brindar seguimiento anual a los proyectos establecidos en la comisión de Renovación Urbana.</t>
  </si>
  <si>
    <t>Gestión de Proyectos Institucionales</t>
  </si>
  <si>
    <t>Evaluar anualmente la gestión del Centro Cívico en Guararí.</t>
  </si>
  <si>
    <t>Diseñar y ejecutar la  campaña anual para la promoción de derechos de las  personas sexualmente diversa.</t>
  </si>
  <si>
    <t>Contrucción del 1 Centro Diurno de Adulto Mayores en la comunidad de Guarari, al 2022.</t>
  </si>
  <si>
    <t>Coordinación alianzas estratégicas públicas-privadas para la instalación del Centro Diurno de Adulto Mayores en la comunidad de Guarari.</t>
  </si>
  <si>
    <t>Diagnosticar los requerimentos para la construccion del Centro Diurno de Adulto Mayores en la comunidad de Guarari.</t>
  </si>
  <si>
    <t>Implementar la estrategia municipal de articulación institucional para disminuir la población en condiciones de indigencia en el cantón, al 2022.</t>
  </si>
  <si>
    <t>Diseñar la estrategia municipal de articulación institucional para disminuir la población en condiciones de indigencia en el cantón.</t>
  </si>
  <si>
    <t>Diagnosticar las poblaciones en condiciones de indigencia presentes en el cantón.</t>
  </si>
  <si>
    <t>Implementar la Política de seguimiento de intervención local para la Persona Adulta Mayor 2018-2022.</t>
  </si>
  <si>
    <t xml:space="preserve">Diseñar nueva Política de seguimiento de intervención local para la Persona Adulta Mayor en el 2017. </t>
  </si>
  <si>
    <t>Diagnosticar las necesidades del distrito de  Varablanca para la implementación de un Centro de Cuido para Niños, al 2017.</t>
  </si>
  <si>
    <t>2017 / 2020</t>
  </si>
  <si>
    <t>Evaluar en los años 2017 y 2020, la Política Municipal de accesibilidad y discapacidad del cantón de Heredia.</t>
  </si>
  <si>
    <t>Identificar las poblaciones a participar  y ejecutar  el programa “El bebé, piensaló bien”, 2017-2022.</t>
  </si>
  <si>
    <t>Actualizar y ajustar el plan y el “El bebé, piensaló bien”, 2017-2022.</t>
  </si>
  <si>
    <t>Diseñar un plan de intervención que permita reducir los indicadores identificados en el cantón sobre la exclusión educativa.</t>
  </si>
  <si>
    <t>Diagnosticar la tasas cantonales de exclusión educativa y los factores asociados que inciden en esta problemática.</t>
  </si>
  <si>
    <t>Gestionar la construcción del Centro para la Atención de Personas con Problemas de Consumo de Drogas.</t>
  </si>
  <si>
    <t>Coordinación de alianzas estratégicas públicas-privadas que generen aportes al desarrollo del Centro para la Atención de Personas con Problemas de Consumo de Drogas.</t>
  </si>
  <si>
    <t>Diagnosticar la problemática de consumo de drogas del cantón para la priorización de la población que atendería el Centro.</t>
  </si>
  <si>
    <t>Desarrollar las capacitaciones sobre liderazgo y toma de deciones.</t>
  </si>
  <si>
    <t>Identificar los grupos de jóvenes, para la priorización de temas.</t>
  </si>
  <si>
    <t>Recurso humano, recurso financiero, recurso técnico, mecanismos de evaluación.</t>
  </si>
  <si>
    <t>Oficina de Equidad de Género</t>
  </si>
  <si>
    <t>Ejecutar y evaluar la Política Local de Niñez y Adolescencia, al 2021.</t>
  </si>
  <si>
    <t>Total de proyectos con seguimiento/Total de proyectos ejecutados*100</t>
  </si>
  <si>
    <t>Documento técnico de evaluación sobre el Centro Cívico en Guararí.</t>
  </si>
  <si>
    <t>Número de campañas.</t>
  </si>
  <si>
    <t>Centro Diurno de Adultos Mayores.</t>
  </si>
  <si>
    <t>Acciones ejecutadas para la reducción de la indigencia/Total de población en condiciones de indigencia *100</t>
  </si>
  <si>
    <t>Inicios del 2017.</t>
  </si>
  <si>
    <t>Documento con la estrategia municipal de articulación institucional para disminuir la población en condiciones de indigencia en el cantón.</t>
  </si>
  <si>
    <t>Periodo 2018-2022.</t>
  </si>
  <si>
    <t>Documento de evalucación de acciones ejecutadas de la política de seguimiento de intervención local para la PAM.</t>
  </si>
  <si>
    <t>Documento de intervención local para para la Persona Adulta Mayor.</t>
  </si>
  <si>
    <t>33,33%</t>
  </si>
  <si>
    <t>Al finalizar el 2019.</t>
  </si>
  <si>
    <t>Documento de propuesta de seguimiento y control a la Política Municipal de accesibilidad y discapacidad del cantón de Heredia.</t>
  </si>
  <si>
    <t>Al finalizar el 2017 y al finalizar el 2020.</t>
  </si>
  <si>
    <t>Documento técnico de evaluación de eficacia y eficiencia de la Política Municipal de accesibilidad y discapacidad del cantón de Heredia.</t>
  </si>
  <si>
    <t>Documento de evaluación y ejecución del programa "El bebé, piénsalo bien".</t>
  </si>
  <si>
    <t>Documento técnico con el programa local para la prevención de la exclusión educativa.</t>
  </si>
  <si>
    <t>Al finalizar el 2017.</t>
  </si>
  <si>
    <t>Centro para la Atención de Personas con Problemas de Consumo de Drogas.</t>
  </si>
  <si>
    <t>Cantidad de capacitaciones.</t>
  </si>
  <si>
    <t>Al finalizar 2021.</t>
  </si>
  <si>
    <t>Documento de evaluación sobre la efectividad de la Política Local de Niñez y Adolescencia.</t>
  </si>
  <si>
    <t xml:space="preserve">Oficina de Equidad de Género </t>
  </si>
  <si>
    <t>Fortalecer el programa de la seguridad comercial a nivel de capacitación.</t>
  </si>
  <si>
    <t xml:space="preserve">Implementar un sistema de monitoreo de atención de llamadas en las que se solicita la intervención de la policía municipal. </t>
  </si>
  <si>
    <t>Desarrollar los mecanismos de respuesta y evaluación para la atención de emergencias.</t>
  </si>
  <si>
    <t xml:space="preserve">Desarrollar un plan de acción la recuperación: que incluya el tema de ventas ambulantes y zonas verdes municipales. </t>
  </si>
  <si>
    <t>Cantidad de capacitaciones en áreas de zonas francas, centros comerciales y comercianes independientes.</t>
  </si>
  <si>
    <t>Sistema de monitoreo.</t>
  </si>
  <si>
    <t>Tiempo final de respuesta.</t>
  </si>
  <si>
    <t xml:space="preserve">Documento de plan de acción de recuperación de espacios públicos.                                                                                                                                                                                     </t>
  </si>
  <si>
    <t>Seguimiento anual de la implementación de la Política de Turismo Cantonal</t>
  </si>
  <si>
    <t>Implementar La Política de Turismo Cantonal</t>
  </si>
  <si>
    <t>Formular la Política de Turismo Cantonal.</t>
  </si>
  <si>
    <t>Realizar un Diagnóstico Situacional del Turismo Cantonal.</t>
  </si>
  <si>
    <t>Seguimiento anual de la implementación de la estrategia Atracción de Inversión en Heredia</t>
  </si>
  <si>
    <t>Implementar estrategia de Atracción de Inversión en Heredia.</t>
  </si>
  <si>
    <t>Trasladar la estrategia de Atracción de Inversión en Heredia al Concejo Municipal para su aprobación</t>
  </si>
  <si>
    <t>Elaborar la estrategia de Atracción de Inversión en Heredia</t>
  </si>
  <si>
    <t>Analizar las leyes pertinentes, Trámites y requisitos (Patentes)</t>
  </si>
  <si>
    <t>Diagnosticar la Percepción de los Patentados sobre las Leyes pertinentes, trámites y requisitos.</t>
  </si>
  <si>
    <t>Seguimiento anual de la implementación estrategia de Turismo Rural Comunitario</t>
  </si>
  <si>
    <t>Implementar la estrategia de Turismo Rural Comunitario al 2022</t>
  </si>
  <si>
    <t>Realizar visitas de manera mensual a las empresas presentes en el cantón de Heredia para intermediación laboral</t>
  </si>
  <si>
    <t xml:space="preserve">Diseñar y ejecutar una campaña anual externa sobre inclusion laboral y hostigamiento sexual, dirigida al ámbito empresarial </t>
  </si>
  <si>
    <t>Controlar y seguir del 100% de los proyectos ejecutadas bajo las capacitaciones de empresariedad.</t>
  </si>
  <si>
    <t>Coordinar alianzas estratégicas públicas- privadas con instituciones y organizaciones para la el impulso y formación del emprendedurismo a nivel local.</t>
  </si>
  <si>
    <t>Generar las capacitaciones anualmente en el tema de desarrollo de un plan de negocios.</t>
  </si>
  <si>
    <t>Oficina de Intermediación Laboral</t>
  </si>
  <si>
    <t>Porcentaje de cumplimiento al 2022</t>
  </si>
  <si>
    <t xml:space="preserve">Documento de intervención local sobre Turismo Cantonal </t>
  </si>
  <si>
    <t>Documentos Técnicos de seguimiento anuales de la Estrategia de Atracción de Inversión en Heredia</t>
  </si>
  <si>
    <t>Documento sobre la estrategia de Atracción de Inversión en Heredia al 2017</t>
  </si>
  <si>
    <t>Documentos Técnicos de seguimiento anuales de la Estrategia de Turismo Rural Comunitoria</t>
  </si>
  <si>
    <t>Cantidad de visitas realizadas Cantidad de empresas vinculadas/total de visitas realizadas a empresas*100</t>
  </si>
  <si>
    <t>Número de Campañas externas</t>
  </si>
  <si>
    <t>Cantidad de personas capacitadas en desarrollo de plan de negocios/25 personas (meta anual)</t>
  </si>
  <si>
    <t>Cantidad de personas en condiciones de vulnerabilidad capacitadas/45 personas en condición de vulnerabilidad (meta anual)*100</t>
  </si>
  <si>
    <t>Diseño, ejecución y evaluación de una campaña anual para la promoción y defensa de los derechos humanos de población socialmente vulnerabilizada.</t>
  </si>
  <si>
    <t xml:space="preserve">Diseño, ejecución y evaluación de una campaña para la prevención del abuso sexual infantil. </t>
  </si>
  <si>
    <t xml:space="preserve">Atender de forma especializada las secuelas de la violencia intrafamiliar y de género bajo la modalidad individual y grupal. </t>
  </si>
  <si>
    <t>Implementar un programa de capacitación en temas de igualdad y equidad dirigido a autoridades municipales y fuerzas vivas de la comunidad.</t>
  </si>
  <si>
    <t>Diseñar e implementar un programa permanente de Educación para la Igualdad y Equidad</t>
  </si>
  <si>
    <t xml:space="preserve">Diseñar y  ejecutar una campaña interna  bianual para la prevención y erradicación del hostigamiento sexual. </t>
  </si>
  <si>
    <t>Diseñar y ejecutar un plan de capacitación anual para el personal municipal sobre prevención del hostigamiento sexual.</t>
  </si>
  <si>
    <t>Oficina de Equidad y Género</t>
  </si>
  <si>
    <t>Periodo 2020-2022</t>
  </si>
  <si>
    <t>Política de igualdad, equidad y género 2020-2030 aprobada</t>
  </si>
  <si>
    <t>Documento Ténico de evaluación de la Política de Equidad y Género</t>
  </si>
  <si>
    <t>12 centros educativos participan en el Programa permanente de Educación para la Igualdad y Equidad.</t>
  </si>
  <si>
    <t>Un centro de cuido para personas menores de edad funcionando bajo la modalidad pública, privada o mixta</t>
  </si>
  <si>
    <t>Trasladar la Política de Turismo Cantonal al Concejo Municipal para su Aprobación.</t>
  </si>
  <si>
    <t>Oficina de Gestión de Proyectos Institucionales</t>
  </si>
  <si>
    <t>Cantidad de procesos existentes identificados en el 2016.</t>
  </si>
  <si>
    <t>2.3 Fortalecer la infraestructura vial accesible para el desarrollo del cantón.</t>
  </si>
  <si>
    <t>Aumentar en 1,5% anualmente, el nivel de satisfacción en la recolección de residuos.</t>
  </si>
  <si>
    <t>Mejorar en un 90% la red vial cantonal en condición de "Excelente estado"</t>
  </si>
  <si>
    <t>Contrucción de 2052 rampas al 2015.</t>
  </si>
  <si>
    <t>50.000 m realizados de demarcación y 3200 unidades en señalización, al 2015.</t>
  </si>
  <si>
    <t>Construcción de 7700 km2 en aceras accesibles al 2015.</t>
  </si>
  <si>
    <t>Construcción de 5000 km2 de corredor accesible.</t>
  </si>
  <si>
    <t>Ejecución del 100% de las propuestas del corredor accesible en los 5 distritos del cantón, al 2022.</t>
  </si>
  <si>
    <t>Inicio del proceso de certificación de la calidad ISO 9001, al 2022.</t>
  </si>
  <si>
    <t>4.1 Posicionar la gestión de la  seguridad ciudadana cantonal, mediante el fortalecimiento de los programa preventivos.</t>
  </si>
  <si>
    <t xml:space="preserve">4.2 Desarrollar e implementar una estrategia de resguardo y seguridad  de espacios públicos. </t>
  </si>
  <si>
    <t>Reducción progresiva de un 5% de la tasa de embarazo adolescente al 2022.</t>
  </si>
  <si>
    <t>5.1 Promover acciones dirigidas al mejoramiento de la calidad de vida de la población de cantón.</t>
  </si>
  <si>
    <t xml:space="preserve">Incrementar en un 10% de la población total del cantón de Heredia sensibilizada en temas de Derechos Humanos. </t>
  </si>
  <si>
    <t xml:space="preserve">Cantidad de Campañas externas sobre Derechos Humanos. </t>
  </si>
  <si>
    <t>15.</t>
  </si>
  <si>
    <t>16.</t>
  </si>
  <si>
    <t>17.</t>
  </si>
  <si>
    <t>18.</t>
  </si>
  <si>
    <t>Ampliar en 1 centro diurno de atención a la PAM al 2022.</t>
  </si>
  <si>
    <t>Disminuir en un 5% la población del cantón en condiciones de indigencia al 2022, progresivamente. (recuperada y reinsertada a la sociedad).</t>
  </si>
  <si>
    <t xml:space="preserve">5.3 Reducir las desigualdades entre hombres y mujeres que permitan un cantón más equitativo y disminuir la violencia y discriminación por razones de género. </t>
  </si>
  <si>
    <t>5.2 Promover la inversión económica , contribuyendo al fortalecimiento del empleo y emprendedurismo en el cantón</t>
  </si>
  <si>
    <t>23 personas capacitadas inicialmente en la gestión por resultados, el 2015.</t>
  </si>
  <si>
    <t>Mejoramiento de un 30% en la gestión financiera de la municipalidad en términos de eficiencia y eficacia para el programa administrativo de servicios e ingresos, al 2022.</t>
  </si>
  <si>
    <t xml:space="preserve">Nivel de ejecución del POA/ Total de acciones programadas en el POA *100                                    Presupuesto ejecutado / Presupuesto programado*100          </t>
  </si>
  <si>
    <t>No existe emisión de criterios por parte de la auditoría externo, al 2016.</t>
  </si>
  <si>
    <t>Dirección Financiera- Administrativa</t>
  </si>
  <si>
    <t>Documento con el nuevo Plan de Comunicación 2020- 2023.</t>
  </si>
  <si>
    <t>Cantidad de documentos técnicos emitidos con la revisión de los requisitos para la solicitud de servicios a nivel externo.</t>
  </si>
  <si>
    <t>Documento con la Estrategia de Acción de Mejoramiento de Servicio al Cliente 2018-2022.    Acciones ejecutadas / Acciones programadas * 100</t>
  </si>
  <si>
    <t>Documento con la Estrategia de Gestión Documental 2020-2022. Evaluación de la implementación 100%</t>
  </si>
  <si>
    <t>Al finalizar el 2021</t>
  </si>
  <si>
    <t>Personal profesional capacitado en herramientas tecnológicas / Total del personal profesional *100</t>
  </si>
  <si>
    <t>40 personas en área profesional, al 2016</t>
  </si>
  <si>
    <t>Primera etapa: 2016 , parque Nicolás Ulloa, Alfredo Gonzáles Flores, El Carmen.</t>
  </si>
  <si>
    <t xml:space="preserve">Áreas públicas de los distritos urbanos cubierto por tecnología Wifi / Total de áreas públicas de los distritos urbanos * 100          </t>
  </si>
  <si>
    <t>Documento evaluación del Plan de Implementación de la norma técnica para el control y la gestión de las Tecnologías de la Información.</t>
  </si>
  <si>
    <t>Mejoramiento en un 2% el nivel de satisfacción del ciudadano el acceso y recuperación de áreas públicas, anualmente.</t>
  </si>
  <si>
    <t>Mejoramiento en un 50% la intervención de las áreas públicas inventariadas del cantón, al 2022.</t>
  </si>
  <si>
    <t>Documento con la identificación del mapa de procesos CORE en gestión de riesgo de desastres.</t>
  </si>
  <si>
    <t>15 zonas críticas intervenidas en el cantón en el 2015.        Índice de construcción de alcantarillado pluvial 2014: 2,6       (Encuesta de Satisfacción de Servicios: Evaluación de los servicios relacionados con la gestión vial p.41)</t>
  </si>
  <si>
    <t>Instalación de juegos infantiles en 39 áreas públicas intervenidas en los 5 distritos.                                                                Instalación de mini-gimnasios en 28 áreas públicas intervenidas, en los 5 distritos.                         (Informe de Labores 2014).</t>
  </si>
  <si>
    <t>Proyectos de vías de comunicación 2014: 1506 toneladas de mezcla asfáltica colocada en la red vial cantonal.                                                (Informe de Labores 2014 p.20)</t>
  </si>
  <si>
    <t xml:space="preserve"> 2014: 9750 metros construcción de cunestas y cordón de caño (Informe de Labores 2014).                                                                       Construcción de 7178 m lineales en cordón y caño al 2015.</t>
  </si>
  <si>
    <t>Al 2014 un 83% de la población no tiene conocimiento sobre el Plan Regulador (Encuesta de Satisfacción de Servicios: Conocimiento de porgramas municipales, p.65).</t>
  </si>
  <si>
    <t>Calificación de la Municipalidad, Encuesta de Satisfacción, 2014: 15% Excelente, 22% Muy Bueno, 14 Aceptable y 48% Deficiente</t>
  </si>
  <si>
    <t>índice de cantidad de requisitos por trámites 2014: 2,2 (Encuesta de Satisfacción de Servicios, evaluación de trámites realizados en la municipalidad p.72).</t>
  </si>
  <si>
    <t>Índice de Facilidad en obtener información 2014: 2,6                                        (Encuesta de Satisfacción de Servicios, Evaluación de Trámites, p.72).</t>
  </si>
  <si>
    <t>11 comunidades capacitadas, 2014. (Informe de labores 2014, p.121).</t>
  </si>
  <si>
    <t>Decomiso de Drogas: Marihuana: 423 puchos, 127 cigarros, 3 cajeta, 35 tocóla, 56 gramos.                                               Crack: 697 piedras, 2 cajeta.                                                   Cocaína: 56 puntas.</t>
  </si>
  <si>
    <t xml:space="preserve">Diagnóstico Situacional (fuente:área Rectora de Salud de Heredia) Natalidad según edad materna: 0,2% menores de 15 años y 5% 15-17 años. </t>
  </si>
  <si>
    <t>Diagnóstico Situacional (fuente: Área Rectora de Salud de Heredia).                                    Asistencia porcentual a centros educativos según distrito:                                             Heredia: asiste 90,40% NO asiste 9,60%                                          Mercedes: asiste 97,20% NO asiste 2,80%                                               S. Francisco: asiste 94,60% NO asiste 5,90%                                        Ulloa: asiste 94,60 NO asiste 5,40%                                        Varablanca: asiste 74% NO asiste 26%</t>
  </si>
  <si>
    <t>Diagnóstico Situacional (fuente: área rectora de salud de Heredia). Población con discapacidad en el cantón de Heredia al 2013, 13,34%.</t>
  </si>
  <si>
    <t xml:space="preserve">En el 2014 se realizó la capacitacitación del 17 mayo día contra la homofobia a 95 personas del personal municipal y de la comunidad </t>
  </si>
  <si>
    <t xml:space="preserve">2014: 2 talleres (1 de gestión laboral y 1 de Sexualidad y Discapacidad), 21 con capacidades especiales                                      29 personas con discapacidad remitidas al Ministerio de Trabajo y Bienestar Social para curso de Habilidades Blandas. (Informe de Labores 2014). </t>
  </si>
  <si>
    <t xml:space="preserve">2014: Capacitación a mujeres emprendedoras (Guararí y Varablanca), 15 mujeres participaron en el desarrollo de iniciativas de negocio. </t>
  </si>
  <si>
    <t xml:space="preserve">63 casos identificados al 2012 y 1 denuncia formal                                      2014: 1 Campaña de Hostigamiento Sexual en el Empleo dirigida a empresas del cantón y a lo interno, en coordinación con la Oficina de Intermediación Laboral. (Informe de Labores 2014,p.135) </t>
  </si>
  <si>
    <t xml:space="preserve">2014: 1 Campaña de Hostigamiento Sexual en el Empleo dirigida a empresas del cantón y a lo interno, en coordinación con la Oficina de Equidad y Género .   (Informe de Labores 2014,p.135) </t>
  </si>
  <si>
    <t>En el 2014 un 93% de la población No conoce la Oficiona de Equidad y Género. (Encuesta de Satisfacción de Servicios, Oficina de Equidad y Género, p.48).</t>
  </si>
  <si>
    <t>2014: Campaña "Mi cuerpo, mi tesoro" capacitó a 90 niños de las escuelas de San Rafael de Varablanca y escuela Braulio Carrillo. (Informe de Labores 2014).</t>
  </si>
  <si>
    <t xml:space="preserve">3.4 Potencializar el sistema de control interno mediante la aplicación y seguimiento sistemático e integrado.
</t>
  </si>
  <si>
    <t>Cantidad de áreas evaluadas /cantidad  de áreas municipales existentes.</t>
  </si>
  <si>
    <t>Planes efectivos implementados / planes efectivos programados</t>
  </si>
  <si>
    <t>Cantidad de actores capacitados de acuerdo al nivel de conocimiento /total de funcionarios (as).</t>
  </si>
  <si>
    <t>Áreas críticas atendidas/ total de áreas críticas identificadas.</t>
  </si>
  <si>
    <t>Evaluaciones gerenciales desarrolladas/evaluaciones programadas.</t>
  </si>
  <si>
    <t>PLAZO DE FINALIZACIÓN</t>
  </si>
  <si>
    <t>Crear y aplicar cuestionarios de Autoevaluación por áreas municipales, que propicien la participación de todos los actores relacionados con cada una de ellas.</t>
  </si>
  <si>
    <t>Medir anualmente el impacto de las acciones de mejora de las evaluaciones de control interno.</t>
  </si>
  <si>
    <t>Realizar una evaluación anual de la efectividad de los controles existentes en cuanto a los riesgos identificados, en las evaluaciones integrales (por proceso).</t>
  </si>
  <si>
    <t>Reuniones gerenciales del CICI con autoridades de áreas críticas para el seguimiento, retroalimentación y análisis de casos específicos.</t>
  </si>
  <si>
    <t>Coordinación y desarrollo de evaluaciones gerenciales bianuales del SCI, gestión de riesgos, específicas de procesos críticos considerando agentes independientes.</t>
  </si>
  <si>
    <t>Realizar un diagnóstico del conocimiento en materia de control interno, personalizado.</t>
  </si>
  <si>
    <t>Desarrollar el plan de capacitación anual en materia de control interno segregado por grupos.</t>
  </si>
  <si>
    <t xml:space="preserve">CICI, 
   Coord. Control Interno y Titulares subordinados
1. Coord. Control Interno y CICI.
   Coord. Control Interno y Titulares subordinados
1. Coord. Control Interno y CICI.
   Coord. Control Interno y Titulares subordinados
1. Coord. Control Interno y CICI.
   Coord. Control Interno y Titulares subordinados
</t>
  </si>
  <si>
    <t>Coord. Control Interno y Titulares subordinados CICI</t>
  </si>
  <si>
    <t>2018-2020-2022</t>
  </si>
  <si>
    <t>Coord. Control Interno</t>
  </si>
  <si>
    <t>Coord. Control Interno y CICI</t>
  </si>
  <si>
    <t>Priorización de las áreas municipales para determinar las que presentan menor progreso en los componentes del SCI, en el 2017.</t>
  </si>
  <si>
    <t xml:space="preserve">Desarrollar el servicio de asesoría según solicitudes recibidas y resultados de la priorización. </t>
  </si>
  <si>
    <t>Evaluar la implementación de la estrategia en 2022.</t>
  </si>
  <si>
    <t>Fortalecer el Desarrollo Social y Económico del cantón, por medio de mecanismos inclusivos y participativos entre el sector público, sociedad civil y sector privado.</t>
  </si>
  <si>
    <t>Implementar una Política Integral de Seguridad Ciudadana, mediante la participación de los diferentes actores del cantón.</t>
  </si>
  <si>
    <t>Al inicio del 2019</t>
  </si>
  <si>
    <t>Documento con la estrategia de evaluación de capacitaciones recibidas.                                      Acciones ejecutadas / Acciones programadas * 100</t>
  </si>
  <si>
    <t>Dirección de Inversión Pública (Ejecutar)  y la Dirección Financiera- Administrativa (Ejecución Presupuestaria)</t>
  </si>
  <si>
    <t>Comunicación Institucional</t>
  </si>
  <si>
    <t>Nivel competente: tercero de los cinco niveles.</t>
  </si>
  <si>
    <t>Alcanzar el nivel experto en el nivel de madurez del Sistema de Control Interno al 2022.</t>
  </si>
  <si>
    <t>Recurso humano (incluido interno y profesionales externos), recurso financiero, capacitaciones en control interno</t>
  </si>
  <si>
    <t>Comunidades capacitadas en el programa Ojos y Oídos.</t>
  </si>
  <si>
    <t>Anual al 2022</t>
  </si>
  <si>
    <t xml:space="preserve">Documento inventario de especies de árboles </t>
  </si>
  <si>
    <t>Elaborar 1 Plan de restitución de especies exóticas por especies nativas al 2019</t>
  </si>
  <si>
    <t xml:space="preserve">Elaborar el inventario y mapeo de las zonas de protección públicas al 2017 </t>
  </si>
  <si>
    <t>Desarrollar el proceso de reforestación de las zonas de acceso libre</t>
  </si>
  <si>
    <t>3 Documentos de actualización PGAI bianual.</t>
  </si>
  <si>
    <t xml:space="preserve">Porcentaje de cobertura alcanzada  de residuos varolizables </t>
  </si>
  <si>
    <t xml:space="preserve">Porcentaje de cobertura alcanzada  de residuos ordinarios </t>
  </si>
  <si>
    <t xml:space="preserve">Evaluar y formular, actualizar la el plan municipal para la GIR </t>
  </si>
  <si>
    <t xml:space="preserve">Implementar  el plan de restitución de especies exóticas por especies nativas </t>
  </si>
  <si>
    <t>Evaluar el Plan de Gestión Institucional (PGAI) de forma bianual</t>
  </si>
  <si>
    <t xml:space="preserve"> Total de la población por zonas que recibe el mensaje/Población total del cantón  * 100</t>
  </si>
  <si>
    <t>Identifcar y capacitar a los centros educativos y las comunidades de prioridad.</t>
  </si>
  <si>
    <t>Bianual (2018-2020-2022)</t>
  </si>
  <si>
    <t>Cantidad de personal prioritario capacitado</t>
  </si>
  <si>
    <t>Capacitar al personal prioritario de la Municipalidad en capacidades para la gestión del riesgo de desastres.</t>
  </si>
  <si>
    <t>Desarrollar el levantamiento de la información para la elaboración del inventario de zonas de riesgo.</t>
  </si>
  <si>
    <t>Elaborar el documento con la propuesta de gestión municipal para el abordaje de la gestión del riesgo de desastres.</t>
  </si>
  <si>
    <t>Al finalizar el  2022</t>
  </si>
  <si>
    <t>Cantidad de proyectos de áreas públicas para el reemplazo de especies exóticas por nativas.</t>
  </si>
  <si>
    <t>Inspeccionar el grado de prioridad en la intervención.</t>
  </si>
  <si>
    <t>Unidad de Tecnologías de la Información y Comunicación Institucional</t>
  </si>
  <si>
    <t xml:space="preserve"> Unidad de Tecnologías de la Información y Comunicación Institucional, Comité de TI </t>
  </si>
  <si>
    <t>Unidad de Tecnología de la Información, Comunicación y Valoración y catastro</t>
  </si>
  <si>
    <t>Cantidad de kilómetros demarcados.</t>
  </si>
  <si>
    <t>Construir 8 puentes en el cantón al 2022, con sus respectivos estudios.</t>
  </si>
  <si>
    <t>Colocación de 1000 toneladas de mezcla asfáltica anualmente, en bacheo de la red vial cantonal.</t>
  </si>
  <si>
    <t>Realizar la demarcación de al menos 50 Km.</t>
  </si>
  <si>
    <t>Cantidad de Km de la red vial cantonal anuales intervenidos en mejora y mantenimientos.</t>
  </si>
  <si>
    <t>Notificaciones efectivas / Notificaciones realizadas *100</t>
  </si>
  <si>
    <t>Realizar alianzas estratégicas necesarias con las instituciones competentes en materia de ordenamiento territorial y la municipalidad para generar acciones concretas en el control urbano del cantón.</t>
  </si>
  <si>
    <t>Realizar las gestiones con las entidades competentes para la aprobación de Plan Regulador.</t>
  </si>
  <si>
    <t>Cantidad de gestiones efectivas para la aprobación del Plan Regulador/Total de gestiones a realizar *100</t>
  </si>
  <si>
    <t xml:space="preserve">Planificación Institucional
Control Interno, Jefaturas 
</t>
  </si>
  <si>
    <t>Porcentaje de ejecución financiera  de los proyectos programados</t>
  </si>
  <si>
    <t>Documento de evaluación de implementación del Plan de Comunicación.                        Metas ejecutadas / Metas programadas * 100</t>
  </si>
  <si>
    <t>A inicios del 2017                                                Al finalizar el 2022</t>
  </si>
  <si>
    <t xml:space="preserve">A inicios del 2017                                               </t>
  </si>
  <si>
    <t>Documento con las acciones de mejoramiento de los servicios</t>
  </si>
  <si>
    <t>12.2</t>
  </si>
  <si>
    <t xml:space="preserve">Diseñar 1 Estrategia de Gestión Documental  2020-2022. </t>
  </si>
  <si>
    <t>Desarrollar e implementar la Estrategia de Gestión Documental de la Municipalidad de Heredia 2020-2022.</t>
  </si>
  <si>
    <t>15.1</t>
  </si>
  <si>
    <t>Realizar la gestión de cobro del 85% de los contribuyentes morosos al 2022</t>
  </si>
  <si>
    <t>15.2</t>
  </si>
  <si>
    <t>Depurar en un 80% la base de datos de patentados a nivel del cantón, al 2022</t>
  </si>
  <si>
    <t xml:space="preserve">15.3 </t>
  </si>
  <si>
    <t>Actualizar e implementar el Plan de Mejoramiento del Mercado Central de Heredia, al 2022</t>
  </si>
  <si>
    <t>15.4</t>
  </si>
  <si>
    <t>Desarrollar e implementar el Reglamento de funcionamiento del Mercado, al 2017</t>
  </si>
  <si>
    <t>15.5</t>
  </si>
  <si>
    <t>Diagnosticar las necesidades requeridas para la ampliación de la prestación de servicios de cementerio, mercado y cobros, al 2022</t>
  </si>
  <si>
    <t>15.6</t>
  </si>
  <si>
    <t>Desarrollar e implementar un plan de estrategia de evaluación de capacitaciones.</t>
  </si>
  <si>
    <t>Inicios 2017                                                    Al finalizar 2022</t>
  </si>
  <si>
    <t>Mantener el 80% de satisfacción del personal municipal</t>
  </si>
  <si>
    <t>7.2</t>
  </si>
  <si>
    <t>Al finalizar el 2018 (Tercera etapa 2017, Parque Cross, Chorreras, Lagos) (Cuarta etapa 2018, Mercedes, Aurora, Polideportivo).</t>
  </si>
  <si>
    <t>Diseñar e implementar el módulo Sust. City, basado en los diagnósticos previos (Módulos: Publicidad y Mercadeo, Salud, Turismo, Intermedicación Laboral y Participación Ciudadana).</t>
  </si>
  <si>
    <t>6.3</t>
  </si>
  <si>
    <t>Implementación de un Portal Web al 100% de "Heredia Digital" que incorpore las características de ciudad digital al 2022</t>
  </si>
  <si>
    <t>4.3</t>
  </si>
  <si>
    <t xml:space="preserve">Elaboración de la estrategia del CICI para el periodo 2017-2022 </t>
  </si>
  <si>
    <t xml:space="preserve">Elaboración de un plan de trabajo anual del Comité Institucional de Control Interno </t>
  </si>
  <si>
    <t>Estrategia y plan de trabajo del CICI Implementado y evaluado</t>
  </si>
  <si>
    <t>Desarrollar una actividad anual de reconocimiento de buenas prácticas en la gestión producto de la aplicación de herramientas de control interno</t>
  </si>
  <si>
    <r>
      <rPr>
        <sz val="14"/>
        <color theme="1"/>
        <rFont val="Times New Roman"/>
        <family val="1"/>
      </rPr>
      <t xml:space="preserve"> </t>
    </r>
    <r>
      <rPr>
        <sz val="14"/>
        <color theme="1"/>
        <rFont val="Calibri"/>
        <family val="2"/>
        <scheme val="minor"/>
      </rPr>
      <t>CICI y Coord. De Control Interno</t>
    </r>
  </si>
  <si>
    <t>Tecnologías de Información como responsable, en coordinación con la Dirección de Servicios</t>
  </si>
  <si>
    <t>Inicio 2017                                            Al finalizar el 2022</t>
  </si>
  <si>
    <t>3.3</t>
  </si>
  <si>
    <t>16.1</t>
  </si>
  <si>
    <t>17.1</t>
  </si>
  <si>
    <t>18.1</t>
  </si>
  <si>
    <t>Cantidad de proyectos con el Plan de Negocios finalizado</t>
  </si>
  <si>
    <t>Total de proyectos de empresariedad con seguimiento/total de proyectos ejecutados en empresariedad*100</t>
  </si>
  <si>
    <t>Gestionar las capacitaciones en el tema de emprendedurismo en el cantón, anualmente.  (personas con alguna discapacidad y con enfoque de género)</t>
  </si>
  <si>
    <t>Capacitar los proyectos productivos que se ajusten a los requerimientos planteados por la Municipalidad para su seguimiento.</t>
  </si>
  <si>
    <t>Cantidad de casos de hostigamiento sexual                                                                                        Cantidad de denuncias formales de hostigamiento sexual</t>
  </si>
  <si>
    <t xml:space="preserve">“Escuela de formación ciudadana” formalizada  para las mujeres líderes del cantón. </t>
  </si>
  <si>
    <t xml:space="preserve">Diseñar y desarrollar una “Escuela de formación ciudadana” para las mujeres líderes del cantón. </t>
  </si>
  <si>
    <t>Anual del 2017 al 2019</t>
  </si>
  <si>
    <t>Aumentar en 1,5% anualmente, el nivel de satisfacción en la recolección de residuos valorizables.</t>
  </si>
  <si>
    <t>Acciones ejecutas / acciones programadas en la Estrategia Cantonal de Cambio Climático</t>
  </si>
  <si>
    <t xml:space="preserve">Al 2017 lograr la obtención de de 2 estrellas, al 2018, 5 estrellas y mantenerlas al 2022, en el programa BAE. </t>
  </si>
  <si>
    <t>Mejorar en un 50% los resultados obtenidos en la evaluación sobre capacidades en gestión de riesgo de desastres al 2022.</t>
  </si>
  <si>
    <t>Mejorar en un 50% las zonas críticas intervenidas en el cantón, con respecto al Plan Maestro de Mejoramiento Pluvial del cantón.</t>
  </si>
  <si>
    <t>Control Fiscal y Urbano</t>
  </si>
  <si>
    <t>Documento de una Estrategia de evaluación, implementación de una Gestión por Resultados</t>
  </si>
  <si>
    <t>Gestionar la elaboración de una estrategia para la implementación de una gestión por resultados en la Municipalidad de Heredia.</t>
  </si>
  <si>
    <t>Unidad de Planificación Institucional</t>
  </si>
  <si>
    <t xml:space="preserve">Mejoramiento de un  3% en la percepción del Servicio. </t>
  </si>
  <si>
    <t>Calificación otorgada en la Encuesta de Satisfacción 2015 fue de un 6,4 al 2014.</t>
  </si>
  <si>
    <t>70% Índice de satisfacción del personal al 2012 (Promedio facilitado y ponderado por la Unidad de Talento Humano)</t>
  </si>
  <si>
    <t>En un 100% reducir las brechas de capacitación presentes en la policia municipal al 2022.</t>
  </si>
  <si>
    <t>100% de implementación de una Política Seguridad Integral 2017-2022.</t>
  </si>
  <si>
    <t>Actualmente, se cuenta con una Política Integral de Seguridad Integral formulada en el 2015-2016.</t>
  </si>
  <si>
    <t>100% de implementación de un Plan Preventivo al 2017-2022.</t>
  </si>
  <si>
    <t>100% de los convenios marco y/o acciones de cooperación institucional funcionando activamente al 2022.</t>
  </si>
  <si>
    <t>100% de los convenios marco firmados y activos entre municipalidades colindantes, al 2022.</t>
  </si>
  <si>
    <t>100% de las acciones programadas en la Política de Seguridad Ciudadana y con su respectiva evaluación de impacto.</t>
  </si>
  <si>
    <t>100% de ejecución del plan de acción de recuperación de espacios públicos, de forma anual.</t>
  </si>
  <si>
    <t>Implementación del 100% del Sistema de Monitoreo de llamadas al finalizar el 2017.</t>
  </si>
  <si>
    <t>Implementación deñ 100% de los procesos de capacitación en seguridad en zonas francas, centros comerciales y comerciantes independientes.</t>
  </si>
  <si>
    <t>Conformación de al menos de 3 grupos de jóvenes líderes, funcionando activamente al 100% en toma de decisiones a nivel local.</t>
  </si>
  <si>
    <t>Reducir en un 10% la población local que se encuentra en exclusión educativa, al 2022.</t>
  </si>
  <si>
    <t>92 casos de embarazo adolescente registrados a nivel del cantón al 2013, donde 60 casos se registran en el distrito de San Francisco.</t>
  </si>
  <si>
    <t>Identificación y evaluación de impactos percibidos en el área de accesibilidad y discapacidad del cantón, al 2022.</t>
  </si>
  <si>
    <t>Al Censo 2011, se cuenta con un registro de 12% de población mayor a 59 años a nivel del cantón.</t>
  </si>
  <si>
    <t>Operación al 100% de una idea productiva en cuido de niños al 2022 en Varablanca, permitiendo a las madres la opci</t>
  </si>
  <si>
    <t>Operación al 100% de una idea productiva en cuido de niños al 2022 en Varablanca, permitiendo a las madres la opción de optar por espacios laborales.</t>
  </si>
  <si>
    <t>100% la cobertura local en campañas de promoción de personas sexualmente diversa.</t>
  </si>
  <si>
    <t>100% la evaluación de impactos percibidos y evaluacos con la gestión del Centro Cívico en Guararí al 2022.</t>
  </si>
  <si>
    <t>Actualmente, no se cuenta con un registro de cantidad de población en condiciones de indigencia, al 2016.</t>
  </si>
  <si>
    <t>Reducir en un 90% los casos de hostigamiento sexual en la Municipalidad de Heredia, al 2022.</t>
  </si>
  <si>
    <t>Cantidad de capacitaciones dirigidas al personal y autoridades municipales y fuerzas vivas de la comunidad.</t>
  </si>
  <si>
    <t>Cantidad de campañas realizadas en prevención del abuso sexual de los niños y niñas.</t>
  </si>
  <si>
    <t>Aumentar en 1,5% anualmente, el nivel de satisfacción en la recolección de residuos de manejo especial.</t>
  </si>
  <si>
    <t>Reglamento de incentivos y multas en funcionando en el periodo 2017- 2018</t>
  </si>
  <si>
    <t xml:space="preserve"> </t>
  </si>
  <si>
    <t>Incrementar en un 1,5% el Índice de evaluación en el mantenimiento de zonas verdes o parques al 2022.</t>
  </si>
  <si>
    <t>Al 2020, un 90% de la población del cantón poseea conocimiento del estado real del Plan Regulador del cantón y de las gestiones que se realizan para su aprobación.</t>
  </si>
  <si>
    <t>Incrementar los porcentajes anuales en 2% los rubros de calificación de Excelente y Muy Bueno.</t>
  </si>
  <si>
    <t>Capacitar de las áreas administrativo-técnico en la gestión por resultados, al estar desarrollada la estrategia.</t>
  </si>
  <si>
    <t>Servicios Tributarios</t>
  </si>
  <si>
    <t>Administración del Cementerio</t>
  </si>
  <si>
    <t>Incrementar en un 1,5% en el Índice de Facilidad en obtención de información, anualmente.</t>
  </si>
  <si>
    <t>Evaluación al 100% de los impactos percibidos a nivel local en el tema de niñez y adolescencia al 2021., de acuerdo a las acciones implementadas por competencia municipal.</t>
  </si>
  <si>
    <t>Cantidad de personas que culminan la intervención / Cantidad de personas atendidas de forma grupal o individual.*100</t>
  </si>
  <si>
    <t>Disminuir el porcentaje de desconocimiento en un 50%</t>
  </si>
  <si>
    <t xml:space="preserve">Al finalizar el 2017                    </t>
  </si>
  <si>
    <t>Elaboración, validación y aprobación por parte de las autoridades municipales de la nueva política de igualdad y equidad en el 2019.</t>
  </si>
  <si>
    <t>Evaluar con grupos organizados del cantón para la formulación de la política de igualdad y equidad al finalizar el 2019.</t>
  </si>
  <si>
    <t>19.1</t>
  </si>
  <si>
    <t>Brindar seguimiento anual a los proyectos establecidos en la comisión de cultura</t>
  </si>
  <si>
    <t>3 reportes de evaluación correspondientes a personas y/u organizaciones que sean acredoras del sistema de incentivos, 2017- 2019</t>
  </si>
  <si>
    <t>Finalizar el periodo, 2018- 2020</t>
  </si>
  <si>
    <t>Actualizar  y/o revisar  el reglamento de incentivos y multas, al 2017.</t>
  </si>
  <si>
    <t>20 capacitaciones en el 2015</t>
  </si>
  <si>
    <t>5 centros educativos y 4 comunidades AL 2015</t>
  </si>
  <si>
    <t xml:space="preserve">Al segundo semestre del 2015 se encuentran 7 acciones realizadas, en los objetivos 1, 2, 3 , 5. (diagnóstico de herramientas de comunicación, boletín electrónico, taller con colaboradores, capacitacioens en servicio al cliente). En el objetivo 4 no hay acciones ejecutadas. </t>
  </si>
  <si>
    <t>0.60% porcentaje de ejecución real de la cartera de proyectos, sin compromisos presupuestarios</t>
  </si>
  <si>
    <t>0.65% al 31 de diciembre de 2015 sin considerar compromisos</t>
  </si>
  <si>
    <t xml:space="preserve">Dirección de Servicios </t>
  </si>
  <si>
    <t xml:space="preserve">11 capacitaciones, 2014. (Informe de labores 2014, p.130).          35 personas capacitadas de la policía municipal, según su área de acción al 2015  (no hay personal sin capacitar).                         </t>
  </si>
  <si>
    <t>Diseño, formulación e implementación del programa de intervención para prevención de la exclusión educativa.</t>
  </si>
  <si>
    <t>Documento de la nueva Política Municipal de Accesibilidad y discapacidad del cantón.</t>
  </si>
  <si>
    <t>Desarrollar la formulación e implementación de la nueva Política Municipal de accesibilidad y discapacidad del cantón de Heredia al 2019  y su respectivo seguimiento.</t>
  </si>
  <si>
    <t>Implementar y dar seguimiento a la Política Municipal de accesibilidad y discapacidad del cantón de Heredia al 2019.</t>
  </si>
  <si>
    <t>19.</t>
  </si>
  <si>
    <t xml:space="preserve">Aproximadamente 7200 empresas patentadas al 2015 </t>
  </si>
  <si>
    <t>9.2</t>
  </si>
  <si>
    <t>9.3</t>
  </si>
  <si>
    <t>9.4</t>
  </si>
  <si>
    <t>10.2</t>
  </si>
  <si>
    <t>11.2</t>
  </si>
  <si>
    <t>11.3</t>
  </si>
  <si>
    <t>1 campaña anual de derechos humanos desde el 2012.</t>
  </si>
  <si>
    <t>Índice de recolección de basura en áreas residenciales en el 2015: 3,1        (Encuesta de Satisfacción de Servicios: Evaluación de los servicios relacionados a la Gestión Ambiental p.38)</t>
  </si>
  <si>
    <t>Ínidce de recolección de basura en áreas comerciales en el 2015: 3,0   (Encuesta de Satisfacción de Servicios: Evaluación de los servicios relacionados a la Gestión Ambiental p.38)</t>
  </si>
  <si>
    <t>Índice de evaluación de servicios de gestión ambiental: 3,0 en programas en el año 2014 y 2.9 Depósito y tratamiento de basura en el 2015.</t>
  </si>
  <si>
    <t>Puntaje obtenido en la evaluación incial del año 2016.                                              Índice de Atención de Emergencias Cantonales 2015: 2,9              (Encuesta de Satisfacción de Servicios: Evaluación de los servicios sociales u otros p.46)</t>
  </si>
  <si>
    <t>Índice  de mantenimiento de áreas verdes o parques 2015: 2,9 (Encuesta de Satisfacción de Servicios: Evaluación de los servicios relacionados con aseo de vías y mantenimiento de sitios públicos p.35)</t>
  </si>
  <si>
    <t>Índice de bacheo y recarpeteo 2015: 2,7             (Encuesta de Satisfacción de Servicios: Evaluación de los servicios relacionados con la gestión vial p.41)                                        Remodelación de 15 áreas públicas en los 5 distritos del cantón de Heredia. (Informe de Labores 2014, Proyectos de Recuperación de áreas públicas, p. 32)</t>
  </si>
  <si>
    <t xml:space="preserve"> Índice de mantenimiento de la señalización vial 2015: 2,7  (Encuesta de Satisfacción de Servicios: Evaluación de los servicios relacionados con la gestión vial p.41)                                        </t>
  </si>
  <si>
    <t>Índice de control sobre el crecimiento urbano: permisos de construcción 2015: 2,7          (Encuesta de Satisfacción de Servicios, desarrollo en el área urbana p.43).</t>
  </si>
  <si>
    <t xml:space="preserve">Porcentaje de cobertura alcanzada en la de recolección de residuos manejo especial </t>
  </si>
  <si>
    <t xml:space="preserve"> Administración del Mercado.</t>
  </si>
  <si>
    <t xml:space="preserve"> Unidad de Archivo Central</t>
  </si>
  <si>
    <t>Valoración y Catastro  como responsable, en coordinación con la Dirección de Servicios</t>
  </si>
  <si>
    <t xml:space="preserve">Cantidad de personas inscritas en el Micro Sitio                                                                                          </t>
  </si>
  <si>
    <t>Realizar visitas a empresas para inscribirlas en el Micro Sito</t>
  </si>
  <si>
    <t>Realizar la divulgación del Micro Sitio de Intermediación Laboral</t>
  </si>
  <si>
    <t>Contar con al menos 5 comunidades o empresas que cuenten con reconocimientos o incentivos a nivel ambiental.</t>
  </si>
  <si>
    <t> Contar con al menos 5 comunidades o empresas que cuenten con reconocimientos o incentivos a nivel ambiental</t>
  </si>
  <si>
    <t>Diagnosticar las necesidades requeridas para la idoneidad de un responsable en para el proceso del SIG en la Municipalidad</t>
  </si>
  <si>
    <t>Principal Oficina de Equidad y Género, coordinación con la Policía Municipal</t>
  </si>
  <si>
    <t>15.3</t>
  </si>
  <si>
    <t>Finalizar el periodo, 2019-2022</t>
  </si>
  <si>
    <t>INSTITUCIONES DE COORDINACIÓN</t>
  </si>
  <si>
    <t>Incremento en un 10% de empresas patentadas a nivel cantonal, al 2022.</t>
  </si>
  <si>
    <t>Sector privado contratado</t>
  </si>
  <si>
    <t>EAP-UCR, CNE, UCR</t>
  </si>
  <si>
    <t>UCR, Lanamme</t>
  </si>
  <si>
    <t>Disminuir en un 10% la morosidad al 2021</t>
  </si>
  <si>
    <t>IGM. 34% morosidad al 2015.                                                      Al 31 dic 2015  5,231,586.225 colones puestos al cobro                                                  201,089,071.238</t>
  </si>
  <si>
    <t xml:space="preserve">Nivel de ejecución del Plan de Salud Ocupacional / Total de acciones programadas en el  Plan de Salud Ocupacional *100      </t>
  </si>
  <si>
    <t>Depurar en un 80% la base de datos de cementerio a nivel del cantón, al 2021</t>
  </si>
  <si>
    <t>Realizar y ejecutar las acciones propuestas en el Plan de Salud Ocupacional.</t>
  </si>
  <si>
    <t>Salud Ocupacional</t>
  </si>
  <si>
    <t>Concejo Municipal (aprobación)</t>
  </si>
  <si>
    <t xml:space="preserve">Seleccionar, evaluar 3 personas y/u organizaciones que sean acreedoras de un incentivo del sistema de reconocimientos.
5- Seleccionar, evaluar 5 personas y/u organizaciones que sean acredoras de un incentivo del sistema de reconocimientos.
Actulizar  y/o revisar  el reglamento de incentivos y multas, al 2019
</t>
  </si>
  <si>
    <t xml:space="preserve">Personas físicas o jurídicas </t>
  </si>
  <si>
    <t>MINAE, MEP, Comunidades Organizadas</t>
  </si>
  <si>
    <t>Sector Privado contratado                      UCR                                         UNA</t>
  </si>
  <si>
    <t>MOPT                                Sector Privado contratado                     Lanamme</t>
  </si>
  <si>
    <t xml:space="preserve">INVU, BANVHI, MIVAH, Colegio Federado de Ingenieros y Arquitectos. </t>
  </si>
  <si>
    <t xml:space="preserve">CICAP, UCR, Servicios privados contratados, Auditoría Externa, UCR, </t>
  </si>
  <si>
    <t>UCR, CICAP, Sector Privado contratado</t>
  </si>
  <si>
    <t>MICIT, UCR, TEC, INTECO, Sector Privado contratado</t>
  </si>
  <si>
    <t>INAMU, PANI,MEP,  Fuerza Pública, Ministerio de Seguridad Pública, Sector privado contratado, IAFA, Centro de Menores del IAFA, Comunidades organizadas.</t>
  </si>
  <si>
    <t>Fuerza Pública, Ministerio de Seguridad Pública, Comunidades Organizadas y empresarios (as) del cantón de Heredia</t>
  </si>
  <si>
    <t>PANI, CCSS (EBAIS y centros de atención del cantón de Heredia), Contratación Sector Privado)</t>
  </si>
  <si>
    <t>IAFA, Centro de Menores IAFA</t>
  </si>
  <si>
    <t>MEP</t>
  </si>
  <si>
    <t>MEP, PANI, Ministerio de Salud, UCR, CICAP, Fuerza Pública</t>
  </si>
  <si>
    <t>Comisión de Renovación Urbana y Comisión de Cultura</t>
  </si>
  <si>
    <t>ICT, Cámara Nacional de Turismo Rural Comunitario, MEIC</t>
  </si>
  <si>
    <t>MEIC, MTSS, ICT</t>
  </si>
  <si>
    <t>Ministerio de Salud</t>
  </si>
  <si>
    <t>MTSS, MEIC, INA, INAMU, Defensoría de los Habitantes</t>
  </si>
  <si>
    <t>INAMU, Defensoría de los Habitantes, Comunidades Organizadas, Oficina de defensa de víctimas, PANI, UCR, UNA</t>
  </si>
  <si>
    <t>Sociedad civil organizada                                                         ESPH</t>
  </si>
  <si>
    <t>MINAE, DCC-MINAE, ESPH</t>
  </si>
  <si>
    <t>Bomberos, INS, Ministerio de Salud</t>
  </si>
  <si>
    <t>Documento  actualización con las acciones del Plan de Salud Ocupacional, de forma bianual.</t>
  </si>
  <si>
    <t>1.1.1.100% de la cobertura de recolección de residuos ordinarios  2017- 2019.</t>
  </si>
  <si>
    <t>1.1.2.100% de la cobertura de recolección de residuos valorizables al 2022.</t>
  </si>
  <si>
    <t>1.1.3. 100% de la cobertura de recolección de residuos de manejo especial al 2019.</t>
  </si>
  <si>
    <t>1.1.4. Evaluación y actualización del 100% del plan municipal para la GIR del 2019-2022.</t>
  </si>
  <si>
    <t>1.1.5. Implementación del 100% sistema incentivos y multas del 2017 al 2019.</t>
  </si>
  <si>
    <t>1.2.1. Desarrollo e implementación del 100% de 1 Estrategia Cantonal de Cambio Climático 2018-2022.</t>
  </si>
  <si>
    <t>1.2.2. Al menos 10 capacitaciones anuales en Cambio Climático para los comités de Bandera Azul ecológica (BAE) y grupos organizados  de la comunidad al 2022.</t>
  </si>
  <si>
    <t>1.2.3 Desarrollo de 1 Campaña de divulgación de Cambio Climático, anual.</t>
  </si>
  <si>
    <t>1.2.4,Inventariar al 100% de las especies de árboles que se encuentran en los parques de los 4 distritos urbanos del cantón al 2018.</t>
  </si>
  <si>
    <t>1.2.5. Realización un 1 Plan de restitución de especies exóticas por especies nativas al 2019.</t>
  </si>
  <si>
    <t>1.2.6.Implementación de un 90% de las acciones Plan de restitución de especies exóticas por especies nativas al 2022.</t>
  </si>
  <si>
    <t>1.2.7. Inventario y mapeo de las zonas de protección públicas al 2017 en un 100%.</t>
  </si>
  <si>
    <t>1.2.8. Reforestar en un 90%  las zonas de la protección acceso libre al 2022.</t>
  </si>
  <si>
    <t>1.2 9. Promoción del programa Bandera Azul Ecológica (BAE) en al menos tres comunidades  al año del cantón al 2022.</t>
  </si>
  <si>
    <t>1.2.10 . Actualización 100% del Plan de Gestion Institucional (PGAI) de forma bianual al 2022.</t>
  </si>
  <si>
    <t xml:space="preserve">1.3.1. 50% de la población que ha recibido mensajes municipales en GIR, al 2022.
</t>
  </si>
  <si>
    <t xml:space="preserve">1.3.2. Al menos 10 capacitaciones anuales en GIR en centros educativos y comunidades del cantón, al 2022.
</t>
  </si>
  <si>
    <t>1.3.3. Al menos 5 capacitaciones anuales en Gestion Ambiental en centros educativos y comunidadeS al 2022</t>
  </si>
  <si>
    <t>1.3.4. Al menos una campaña masiva de comunicación en GIR al año, al 2022.</t>
  </si>
  <si>
    <t xml:space="preserve">1.3.5. Al menos una actividad masiva al año para el involucramiento de la población del cantón en GIR, al 2022.
</t>
  </si>
  <si>
    <t>1.3.6. Al menos 100 comunicados al año sobre infracciones en GIR en el cantón, al 2022.</t>
  </si>
  <si>
    <t>1.4.1. Desarrollo de 1 evaluación bianual sobre las capacidades municipales para la gestión del riesgo de desastres en el 2022.</t>
  </si>
  <si>
    <t>1.4.2. Identificación de los principales procesos municipales desarrollados en la gestión del riesgo de desastres, al 2017.</t>
  </si>
  <si>
    <t>1.4.3. Implementación de 1 propuesta de gestión municipal para el abordaje de la gestión del riesgo de desastres, en el periodo 2018-2022.</t>
  </si>
  <si>
    <t>1.4.4. Capacitar al personal prioritario de la Municipalidad en un 100%  en el tema de capacidades municipales para la gestión del riesgo de desastres, al 2022.</t>
  </si>
  <si>
    <t>1.4.5. Inventariar al 100% las zonas de riesgo presentes en el cantón, al 2022</t>
  </si>
  <si>
    <t>2.1.1. Al 2018 formulado al 100% el Plan Maestro de Mejoramiento Pluvial del cantón.</t>
  </si>
  <si>
    <t>2.1.2. Al 2022 un 50% de ejecución del Plan Maestro de Mejoramiento Pluvial del cantón.</t>
  </si>
  <si>
    <t>2.2.1. Al menos desarrollar 10 proyectos anuales de intervención integral de áreas públicas del cantón.</t>
  </si>
  <si>
    <t>2.2.2. Al menos desarrollar 50 proyectos anuales de mejoramiento de áreas públicas y otro tipo de obra civil del cantón, anualmente. (Plays, mini gimnasios, mallas, mobiliario y otras obras).</t>
  </si>
  <si>
    <t>2.2.3. Mantenimiento de las zonas verdes en un 100% de las áreas públicas, anualmente.</t>
  </si>
  <si>
    <t>2.2.4. Reforestación o reemplazo de especies exóticas por especies nativas en al menos 10 proyectos de áreas públicas, anualmente.</t>
  </si>
  <si>
    <t>2.3.1. Al menos intervenir 10 km anuales en la mejora y mantenimiento de la red vial cantonal.</t>
  </si>
  <si>
    <t>2.3.2. Colocar al menos 1000 toneladas de mezcla asfaltica anualmente, en bacheo de la red vial cantonal.</t>
  </si>
  <si>
    <t>2.3.3. Al menos la intervención de 8000 metros lineales de cordón y caño, anualmente.</t>
  </si>
  <si>
    <t>2.3.4. Al menos la intervención de 8000 metros cuadrados de aceras accesibles en áreas públicas del cantón, anualmente.</t>
  </si>
  <si>
    <t>2.3.5. Al menos  la construcción de 2000 rampas de accesibilidad en el cantón, anualmente.</t>
  </si>
  <si>
    <t>2.3.6. Al menos al 2022 la construcción de 8 puentes a nivel de cantón.</t>
  </si>
  <si>
    <t>2.3.7. Al menos la construcción de 5000 metros cuadrados de corredor accesible del cantón, anualmente.</t>
  </si>
  <si>
    <t>2.3.8. 100% Implementación del Plan Vial Cantonal al 2022. (ejecutarlo y evaluarlo)</t>
  </si>
  <si>
    <t>2.3.9. Al menos 800 metros de mantenimiento de alcantarillado pluvial, anualmente.</t>
  </si>
  <si>
    <t>2.3.10. Al menos la colocación de 3000 unidades colocadas en demarcaciones y señalización, anualmente.</t>
  </si>
  <si>
    <t>2.3.11. Al menos 50 km de demarcación, anualmente.</t>
  </si>
  <si>
    <t>2.4.1. Al menos lograr 100% una actualización (revisión y/o Modificación)  del control urbano y fiscalización de reglamentos, bianual para aprobación de Concejo Municipal, al 2022.</t>
  </si>
  <si>
    <t xml:space="preserve">2.4.2. Implementar al menos 3 acciones en ordenamiento territorial, al 2018.
</t>
  </si>
  <si>
    <t xml:space="preserve">2.4.3. Realizar las gestiones correspondientes con las entidades competentes, para la aprobación del Plan Regulador, al 2020. </t>
  </si>
  <si>
    <t>2.4.4. Efectividad en 80% de las notificaciones de construcción de aceras accesbles, en el cantón, de acuerdo con el art. 75 y 76 del Código Municipal, al 2022.</t>
  </si>
  <si>
    <t>2.4.5. Al menos 5000 fiscalizaciones de procesos constructivos y control urbanístico, anualmente.</t>
  </si>
  <si>
    <t>2.4.6. Al menos 500 procesos de fiscalización de la Ley 7600 y su reglamento en materia de accesibilidad en establecimiento comerciales que brinden servicios de atención al público, anualmente.</t>
  </si>
  <si>
    <t>3.1.2. Mejoramiento de un 30% en la gestión financiera de la municipalidad en términos de eficiencia y eficacia para el programa administrativo de servicios e ingresos, al 2022.</t>
  </si>
  <si>
    <t>3.1.3. Al menos en un 80% de la gestión financiera de la municipalidad en términos de eficiencia y eficacia para la cartera de proyectos de inversión, al 2022</t>
  </si>
  <si>
    <t>3.1.4. Contar con estados financieros municipales de acuerdo a las NICSP con una opinión emitida, por parte de la auditoría externa, al 2020.</t>
  </si>
  <si>
    <t>3.1.5. Definición actualizada del mapa de procesos y actualización del manual de procedimientos, al 2017.</t>
  </si>
  <si>
    <t>3.1.6. Implementación al 100% y evaluación anual de 1 plan de comunicación (interno y externo) 2015-2019 de la gestión municipal al 2019.</t>
  </si>
  <si>
    <t>3.1.7. Al finalizar el 2019, desarrollo con las nuevas áreas estratégicas el nuevo plan de comunicación 2020-2023.</t>
  </si>
  <si>
    <t>3.1.8. Al menos realizar 1 evaluación anual de satisfacción de servicios.</t>
  </si>
  <si>
    <t>3.1.9. Al menos realizar 2 actualizaciones anuales de requisitos para la solicitud de servicios a nivel externo.</t>
  </si>
  <si>
    <t xml:space="preserve">3.1.10. Implementación de un 100% de la plataforma de servicios (ventanilla única) y sistema integrado en la gestión municipal al 2022. </t>
  </si>
  <si>
    <t>3.1.11. Al menos  elaboración (2017) implementación 1 Estrategia de Acción de Mejoramiento de Servicio al Cliente  2018-2022.</t>
  </si>
  <si>
    <t xml:space="preserve">3.1.12. Al menos 1 Estrategia de Gestión Documental diseñada 2020-2022. </t>
  </si>
  <si>
    <t>3.1.13. Implementación en el periodo 2018- 2020 de la Estrategia de de Gestión Documental Municipal</t>
  </si>
  <si>
    <t>3.1.14. Implementación del 100% del expediente único al 2021, totalmente funcionando en las tres áreas orientadas a servicio al cliente de la Municipalidad</t>
  </si>
  <si>
    <t>3.1.15. Mejoramiento de un 100% en la gestión de los servicios (cobro, prestación de servicios y cobertura) de la Municipalidad en términos de eficiencia y eficacia para el cantón al 2022.</t>
  </si>
  <si>
    <t>3.1.16. Desarrollo, actualización  y ejecución del 100% del Plan de Salud Ocupacional.</t>
  </si>
  <si>
    <t>3.2.1. Implementación de 1 estrategia actualizada de Ética durante los años 2017-2022.</t>
  </si>
  <si>
    <t xml:space="preserve">3.2.2. Al menos 3 actualizaciones y revisiones la estructura organizacional, al 2022. </t>
  </si>
  <si>
    <t>3.2.3. Al menos 1 revisión bianual de la evaluación del desempeño de la gestión municipal al 2022.</t>
  </si>
  <si>
    <t>3.2.4. Desarrollo de 1 estrategia  e implementación de evaluación de las capacitaciones recibidas que incorpore el control de calidad de cursos recibidos, al 2022.</t>
  </si>
  <si>
    <t>3.2.5. Desarrollar al menos una evaluación bianual del clima organizacional.</t>
  </si>
  <si>
    <t>3.2.6. Mantener un 80% el nivel de satisfacción del personal municipal, al 2022.</t>
  </si>
  <si>
    <t>3.2.7. Al menos 1 revisión bianual del proceso de selección y reclutamiento del personal.</t>
  </si>
  <si>
    <t>3.3.1. Capacitación al 100% al área profesional en herramientas tecnológicas de la Municipalidad de Heredia, al 2022.</t>
  </si>
  <si>
    <t>3.3.2. Disminuir la brecha digital dotando al menos 3 áreas públicas por año al cantón con tecnología Wifi.</t>
  </si>
  <si>
    <t>3.3.3. Integración de tecnologías para la automatización de procesos en un 80% en los sistemas de información, incorporando innovación</t>
  </si>
  <si>
    <t>3.3.4. Al menos 1 evaluación  anual de  la implementación del  Plan Estrategico de Tecnología de Información y Comunicación 2017-2022.</t>
  </si>
  <si>
    <t>3.3.5. Implementación al 100% de la norma técnica para el control y la gestión de las Tecnologías de la Información durante periodo 2017-2022.</t>
  </si>
  <si>
    <t>3.3.6. Optar por la certificación institucional de la norma técnica para el control y la gestión de las Tecnologías de la Información al 2022.</t>
  </si>
  <si>
    <t>3.4.1. Desarrollar una  Autoevaluación del SCI y una valoración de riesgos anual, abarcando el 100% de las áreas municipales, con un enfoque integral  y  una actitud proactiva e investigativa para la mejora continua.</t>
  </si>
  <si>
    <r>
      <t xml:space="preserve">3.4.2. </t>
    </r>
    <r>
      <rPr>
        <sz val="14"/>
        <color theme="1"/>
        <rFont val="Times New Roman"/>
        <family val="1"/>
      </rPr>
      <t xml:space="preserve"> </t>
    </r>
    <r>
      <rPr>
        <sz val="14"/>
        <color theme="1"/>
        <rFont val="Calibri"/>
        <family val="2"/>
        <scheme val="minor"/>
      </rPr>
      <t>Implementar planes de acción efectivos que propicien la mejora continua.</t>
    </r>
  </si>
  <si>
    <t>3.4.3. Desarrollar al menos una evaluación gerencial del SCI de forma bianual de conformidad con el procedimiento establecido.</t>
  </si>
  <si>
    <r>
      <t xml:space="preserve">3.4.4. </t>
    </r>
    <r>
      <rPr>
        <sz val="14"/>
        <color theme="1"/>
        <rFont val="Times New Roman"/>
        <family val="1"/>
      </rPr>
      <t xml:space="preserve"> </t>
    </r>
    <r>
      <rPr>
        <sz val="14"/>
        <color theme="1"/>
        <rFont val="Calibri"/>
        <family val="2"/>
        <scheme val="minor"/>
      </rPr>
      <t>Desarrollar un plan de capacitación institucional anual en CI con enfoque progresivo de acuerdo al nivel de conocimiento de cada actor.</t>
    </r>
  </si>
  <si>
    <t>3.4.5. Brindar asesorías a los actores  del SCI, dando énfasis a las áreas que presentan menor progreso en los componentes del SCI.</t>
  </si>
  <si>
    <t>3.4.6. Elaborar, implementar y evaluar la estrategía del CICI, así como el plan de trabajo</t>
  </si>
  <si>
    <t>3.5.1. Elaboración del Plan Maestro de SIG del cantón del 2017-2022.</t>
  </si>
  <si>
    <t>3.5.2. El 85% del mosaico catastral del cantón de Heredia al 2018 y 90% 2022.</t>
  </si>
  <si>
    <t>3.5.3. Actualizar al 80% el SIG del cantón al 2022.</t>
  </si>
  <si>
    <t>3.5.4 Un espacio dentro de la plataforma web de la municipalidad, para los SIG y el acceso a los servicios municipales, al 2022.</t>
  </si>
  <si>
    <t xml:space="preserve">4.1.1. Al 100% del personal de la policia municipal capacitado al 2022. </t>
  </si>
  <si>
    <t>4.1.2. Al menos 12 comunidades del cantón capacitadas con el programa Ojos y Oídos, anualmente.</t>
  </si>
  <si>
    <t>4.1.3. Implementación de la Política de Seguridad Integral 2017-2022.</t>
  </si>
  <si>
    <t>4.1.4. Participación en el  desarrollo y ejecución de 1 Plan para la Prevención del Consumo de Drogas en la niñez y adolescencia del cantón, al 2017- 2022, en coordinación con la Oficina de Igualdad, Equidad y Género.</t>
  </si>
  <si>
    <r>
      <t>4.1.5. Al menos</t>
    </r>
    <r>
      <rPr>
        <sz val="14"/>
        <color rgb="FFFF0000"/>
        <rFont val="Calibri"/>
        <family val="2"/>
      </rPr>
      <t xml:space="preserve"> 5</t>
    </r>
    <r>
      <rPr>
        <sz val="14"/>
        <color rgb="FF000000"/>
        <rFont val="Calibri"/>
        <family val="2"/>
      </rPr>
      <t xml:space="preserve"> convenios marco firmados entre municipalidades (colindantes) al 2022.</t>
    </r>
  </si>
  <si>
    <t>4.1.6. Al menos 5 convenios marco/y acciones de cooperación institucional al 2022.</t>
  </si>
  <si>
    <t>4.1.7. Evaluación de forma bianual los impactos generados de la Política de Seguridad Ciudadana.</t>
  </si>
  <si>
    <t>4.2.1. Formulación e implementación 100% de 1 plan de acción de recuperación de espacios públicos, en el 2017-2022.</t>
  </si>
  <si>
    <t>4.2.2. Implementación de tiempos de respuesta máximo en 15 minutos, al 2022.</t>
  </si>
  <si>
    <t>4.2.3 Al menos un sistema de monitoreo de llamadas funcionando al 2017.</t>
  </si>
  <si>
    <t>4.2.4. Al menos 3 capacitaciones a nivel anual  en áreas de zonas francas, centros comerciales y comerciantes independientes.</t>
  </si>
  <si>
    <t>5.1.1. Implementación al 100% de 1 Política Local de Niñez y Adolescencia, al 2021, de acuerdo a las acciones que son competencia municipal.</t>
  </si>
  <si>
    <t>5.1.2. Al menos capacitación de forma anual 1 grupo de jóvenes en temas de  liderazgo y toma de decisiones a nivel local.</t>
  </si>
  <si>
    <t>5.1.3. Contar con 1 Centro para la Atención de Personas con Problemas de Consumo de Drogas, al 2022.</t>
  </si>
  <si>
    <t>5.1.4. Al menos desarrollar 1 programa local para  la prevención de la exclusión educativa, al 2017.</t>
  </si>
  <si>
    <t>5.1.5. Formulación e Implementación al 100% del programa local para la prevención de la exclusión educativa, al 2022.</t>
  </si>
  <si>
    <t>5.1.6. Al menos implementar, ejecutar y evaluar al 100% 1 programa anualmente “El bebé, piénsalo bien”, 2017-2022.</t>
  </si>
  <si>
    <t>5.1.7.Evaluación al 100% de la Política Municipal de accesibilidad y discapacidad del cantón de Heredia al 2017 y 2020.</t>
  </si>
  <si>
    <t>5.1.8. Implementación y seguimiento a la Política Municipal de accesibilidad y discapacidad del cantón de Heredia al 2019.</t>
  </si>
  <si>
    <t>5.1.9. Formulación, desarrollo y seguimiento de la nueva Política Municipal de Accesibilidad y Discapacidad del cantón, en el 2019.</t>
  </si>
  <si>
    <t>5.1.10. Gestión de un 1 Centro de Cuido para Niños en el distrito de Varablanca, al 2022.</t>
  </si>
  <si>
    <t xml:space="preserve">5.1.11. Al menos 1 Política de seguimiento de intervención local para la Persona Adulta Mayor 2017. </t>
  </si>
  <si>
    <t>5.1.12. Implementación de la Política de seguimiento de intervención local para la Persona Adulta Mayor 2018-2022.</t>
  </si>
  <si>
    <t>5.1.13. Al menos 1 estrategia municipal de articulación institucional para disminuir la población en condiciones de indigencia en el cantón, 2017.</t>
  </si>
  <si>
    <t>5.1.15. Construcción del 1 Centro Diurno de Adultos Mayores en la comunidad de Guarari, al 2022.</t>
  </si>
  <si>
    <t>5.1.14. Implementación al 100% de la estrategia municipal de articulación institucional para disminuir la población en condiciones de indigencia en el cantón, al 2022.</t>
  </si>
  <si>
    <t>5.1.16. Al menos 1 campaña anual para la promoción de derechos de las  personas sexualmente diversa.</t>
  </si>
  <si>
    <t>5.1.17. Realizar al menos 1 evaluación anual de la gestión del Centro Cívico en Guararí.</t>
  </si>
  <si>
    <t xml:space="preserve">5.1.18. Dar seguimiento anual y apoyo logístico al 100% de los proyectos establecidos por la Comisión de Renovación Urbana. </t>
  </si>
  <si>
    <t>5.1.19. Dar seguimiento anual y apoyo logístico al 100% de los proyectos establecidos por la Comisión de Cultura.</t>
  </si>
  <si>
    <t>5.2.1. Al menos 45 personas en condiciones de vulnerabilidad (personas con alguna discapacidad y con enfoque de género) anualmente, capacitadas en el tema de emprededurismo en el cantón.</t>
  </si>
  <si>
    <t>5.2.2. Al menos 25 personas capacitadas anualmente en el tema de desarrollo de un plan de negocios.</t>
  </si>
  <si>
    <t>5.2.3. Al menos 40 proyectos económicoss capacitados en el cantón al 2022.</t>
  </si>
  <si>
    <t>5.2.4. Desarrollar un seguimiento del 100% de los proyectos ejecutadas bajo las capacitaciones de empresariedad, anualmente.</t>
  </si>
  <si>
    <t>5.2.5. Al menos 1 campaña anual (a nivel externo) de sensibilización dirigida al ámbito empresarial sobre inclusion laboral y hostigamiento sexual.</t>
  </si>
  <si>
    <t xml:space="preserve">5.2.6. Al menos 300 personas inscritas o registradas en el Micro Sitio del Servicio de Intermediación laboralde la Municipalidad de Heredia. </t>
  </si>
  <si>
    <t>5.2.7. Al menos 10 visitas o contactos mensuales a las empresas presentes en el cantón, para la intermediación laboral de personas del cantón. (al menos 120 visitas o contactos con empresas en el cantón anualmente)</t>
  </si>
  <si>
    <t>5.2.8. Implementar al 100% la estrategia de Turismo Rural Comunitario al 2022, para la reactivación económica de la Zona de Varablanca.</t>
  </si>
  <si>
    <t>5.2.9. Al menos una estrategia de Atracción de Inversión en Heredia al 2017.</t>
  </si>
  <si>
    <t>5.2.10. Implementar al 100% de la estrategia de Atracción de Inversión en Heredia al 2022.</t>
  </si>
  <si>
    <t>5.2.11. Formular 1 Política de Turismo Cantonal aprobada por el Concejo Municipal al 2018.</t>
  </si>
  <si>
    <t>5.2.12. Implementación de al menos un 50% Política de Turismo Cantonal al 2022.</t>
  </si>
  <si>
    <t>5.3.1. Implementar al 100% acciones permanentes para la detección, denuncia y erradicación del hostigamiento sexual en la Municipalidad de Heredia, al 2022.</t>
  </si>
  <si>
    <t>5.3.2. Al 2020 abarcar en un 50% de los centros educativos de primaria públicos del cantón (estudiantes, docentes y/o padres de familia), en el desarrollo de temas en la erradicación de patrones de crianza que obstaculizan la igualdad y equidad de género.</t>
  </si>
  <si>
    <t>5.3.3. Al 2020, abarcar al menos 2 capacitaciones anuales dirigidas a personal y autoridades municipales y/o fuerzas vivas de la comunidad, anualmente en el tema de igualdad, equidad y derechos humanos.</t>
  </si>
  <si>
    <t>5.3.4. Mejoramiento de un 70% las personas atendidas a nivel individual y grupal,  con secuelas de la violencia reportada en la Oficina de Equidad y Género al 2020.</t>
  </si>
  <si>
    <t>5.3.5. Desarrollo de 1 campaña anual para la prevención del abuso sexual de los niños y las niñas.</t>
  </si>
  <si>
    <t>5.3.6. Desarrollo de 1 campaña anual sobre temas de derechos humanos, al 2020.</t>
  </si>
  <si>
    <t>5.3.7. Desarrollo de un 100% del programa de formación ciudadana y liderazgo para mujeres.</t>
  </si>
  <si>
    <t>5.3.8. Evaluación del 100% de la Política de Equidad y Género al 2020.</t>
  </si>
  <si>
    <t>5.3.9. Formulación de 1 nueva política de igualdad de género.</t>
  </si>
  <si>
    <t>META INCLUIDA 2017</t>
  </si>
  <si>
    <t>Valoración y Catastro</t>
  </si>
  <si>
    <t>Mantenimiento de la plataforma catastral en SIG, con una evaluación anual(licencias).</t>
  </si>
  <si>
    <t>META INCUIDA 2017</t>
  </si>
  <si>
    <t xml:space="preserve">Brindar, supervisar y gestionar el aumento de cobertura del Servicio de Recolección, transporte, tratamiento y disposición final de residuos ordinarios en el Cantón </t>
  </si>
  <si>
    <t xml:space="preserve">Brindar, supervisar y gestionar el aumento de cobertura del Servicio de Recolección, transporte, tratamiento y disposición final de residuos de manejo especial (conocidos como no tradicionales) en el Cantón </t>
  </si>
  <si>
    <t>Impulsar y monitorear sistemas alternativos para la recolección selectiva de residuos valorizables, como parte del Plan Municipal para la Gestión Integral de Residuos Sólidos y la Ley No.8839</t>
  </si>
  <si>
    <t>Implementación del primer plan Piloto del Programa de incentivos municipales como parte del Plan Municipal para la Gestión Integral de Residuos y el Programa de Educación Heredia Sostenible</t>
  </si>
  <si>
    <t>Brindar al menos 10 capacitaciones (charlas, talleres, capacitaciones) anuales para toda la ciudadanía del Cantón, sobre la Gestión Integral de residuos sólidos, como parte del Plan Municipal para la Gestión Integral de Residuos Sólidos</t>
  </si>
  <si>
    <t>Al menos una campaña masiva de comunicación en Gestión Integral de Residuos al año.</t>
  </si>
  <si>
    <t xml:space="preserve">Al menos una actividad masiva al año para el involucramiento de la población del cantón en Gestión Integral de Residuos.
</t>
  </si>
  <si>
    <t xml:space="preserve">Al menos 100 comunicados al año sobre infracciones en GIR en el cantón. </t>
  </si>
  <si>
    <t>Esta meta se da cumplimiento con todas las metas relaconadas con la divulgación de temas en GIR</t>
  </si>
  <si>
    <t>Al menos 5 capacitaciones anuales en Gestion Ambiental en centros educativos y comunidadeS al 2022</t>
  </si>
  <si>
    <t>Desarrollo de 1 Estrategia Cantonal de Cambio Climático 2018-2022</t>
  </si>
  <si>
    <t>Al menos 10 capacitaciones anuales en Cambio Climático para los comités de Bandera Azul ecológica (BAE) y grupos organizados  de la comunidad al 2022.</t>
  </si>
  <si>
    <t>Inventariar el 50% de las especies de árboles que se encuentran en los parques de los 4 distritos urbanos del cantón al 2018.</t>
  </si>
  <si>
    <t xml:space="preserve">Realización un 33% Plan de restitución de especies exóticas por especies nativas al 2019. </t>
  </si>
  <si>
    <t>Inventario y mapeo de las zonas de protección públicas al 2017 en un 100%.</t>
  </si>
  <si>
    <t xml:space="preserve">  Reforestar en un 15% anual  las zonas de la protección acceso libre a los cuases</t>
  </si>
  <si>
    <t>Promoción del programa Bandera Azul Ecológica (BAE) en al menos tres comunidades  al año del cantón al 2022.</t>
  </si>
  <si>
    <t xml:space="preserve">Realización un 33% Plan de restitución de especies exóticas por especies nativas al 2019. 
</t>
  </si>
  <si>
    <t>Documento con la identificación del mapa de procesos CORE en gestión de riesgo de desastres.     Documento con la propuesta de gestión municipal para el abordaje de la gestión del riesgo de desastres.</t>
  </si>
  <si>
    <t xml:space="preserve"> Documento con la propuesta de gestión municipal para el abordaje de la gestión del riesgo de desastres.</t>
  </si>
  <si>
    <t>Capacitar al personal prioritario de la Municipalidad en un 100% en el tema de capacidades municipales para la gestión del riesgo de desastres.</t>
  </si>
  <si>
    <t>Formular el Plan Maestro de Mejoramiento Pluvial del Cantón al 50%</t>
  </si>
  <si>
    <t>Colocar 1000 toneladas de material asfáltico en el Cantón Central de Heredia.</t>
  </si>
  <si>
    <t>Mantenimiento y sustitución  de 800 metros de tubería pluvial.</t>
  </si>
  <si>
    <t>Implementacion de  1 estudios planificados en el Plan Vial.</t>
  </si>
  <si>
    <t>Realizar la demarcación de 50,000 metros lineales anuales en el Cantón Central de Heredia.</t>
  </si>
  <si>
    <t>Realizar 3000 demarcaciones anuales en el Cantón Central de Heredia.</t>
  </si>
  <si>
    <t>Realizar e implementar un reglamento para la presentación y aprobación de los usos de suelo y cambios de uso de suelo</t>
  </si>
  <si>
    <t>Realizar las gestiones de solicitud de información  ante las instituciónes de SENARA  Y SETENA  como parte de la variable ambiental para la formulación del Plan Regulador.</t>
  </si>
  <si>
    <t>Alcanzar una efectividad del 13% durante el año 2017 en los procesos de notificación  de construcciones en cumplimiento del articulo 75 y 76 del Codigo Municipal.</t>
  </si>
  <si>
    <t>Realizar al menos 5000 fiscalizaciones de procesos constructivos,  y control urbanístico comercial, anualmente</t>
  </si>
  <si>
    <t>Realizar al menos 1200 procesos de fiscalización de la Ley 7600 y su reglamento en materia de accesibilidad espacio fisico en establecimiento comerciales y construcciones destinadas a brindar  servicios de atención al público, anualmente.</t>
  </si>
  <si>
    <t>Realizar las gestiones para el diseño de una  estrategia de Gestión por Resultados</t>
  </si>
  <si>
    <t>Aplicar mínimo un encuesta para medir el grado de satisfacción sobre los servicios que brinda la Municipalidad  y los trámites realizados en la misma.</t>
  </si>
  <si>
    <t>Elaboración  1 Estrategia de Acción de Mejoramiento de Servicio al Cliente  2018-2022.</t>
  </si>
  <si>
    <t xml:space="preserve">Presentar proyecto  de  plataforma de servicios (ventanilla única) y sistema integrado en la gestión municipal al 2022. </t>
  </si>
  <si>
    <t>Al menos realizar 2 actualizaciones anuales de requisitos para la solicitud de servicios a nivel externo, previamente revisadas con el departamento legal.</t>
  </si>
  <si>
    <t xml:space="preserve">Implementar tres acciones para mejorar lo servicios municipales de acuerdo a los resultados de la encuesta de satisfacción </t>
  </si>
  <si>
    <t>Realizar la gestión de cobro de al menos un 20% del total de  contribuyentes morosos  a los cuales no se ha realizado ninguna gestión.Dar seguimiento al menos un 20% del total de  contribuyentes morosos   los cuales están en algún proceso de cobro</t>
  </si>
  <si>
    <t>Conformación y/o Actualización del 100% Expedientes de patentes</t>
  </si>
  <si>
    <t>Realizar la gestión de cobro de al menos un 20% del total de  contribuyentes morosos  a los cuales no se ha realizado ninguna gestiónDar seguimiento al menos un 20% del total de  contribuyentes morosos   los cuales están en algún proceso de cobro.</t>
  </si>
  <si>
    <t>Dar seguimiento a la aprobacion del reglamento del mercado y difundirlo entre todos los arrendatarios</t>
  </si>
  <si>
    <t>Realizar un dignóstico de lo servicios del cementerio y recomendar sus mejoras en ampliacion</t>
  </si>
  <si>
    <t>Realizar la emisiòn de los Estados Financieros Mensuales, en base a las N.I.C.S.P. por medio del registro de todos los asientos correspondientes  a las transacciones de cada mes y asì mantener un sistema de informaciòn , que permita y genere informaciòn veraz y confiable para ayudar en la toma de decisiones</t>
  </si>
  <si>
    <t xml:space="preserve">Iniciar el proceso de implementación del Expediente Único, (etapa de identificación).  </t>
  </si>
  <si>
    <t xml:space="preserve">Diagnosticar las necesidades de gestión documental de la Municipalidad de Heredia y diseñar una estrategia de gestión documental a través de una contratación externa.  </t>
  </si>
  <si>
    <t>Crear un documento el cual refleje claramente la estratégia de Ética con las acciones para la inserción de valores institucionales en el quehacer de la institución.</t>
  </si>
  <si>
    <t>Crear una estrategia y herramientas de evaluación de las capcaitaciones recibidas por el personal con el fin de verificar la calidad de los cursos recibidos.</t>
  </si>
  <si>
    <t>Implementar las acciones emitidas en el Estudio de Clima Organización, con el fin de mantener un 80% de satisfacción del personal de la institución.</t>
  </si>
  <si>
    <t>Actualizar el Reglamento de Ética</t>
  </si>
  <si>
    <t>Realizar un estudio para determinar la idoneidad de un responsable del proceso SIG que actualmente lo realiza la Sección de Valoración y Catastro.</t>
  </si>
  <si>
    <t>Gestionar un plan de capacitación cubriendo al menos a  16 funcionarios en herramientas innovadoras que se utilizan y se esten implementando en el Municipio y  propiciar un mejor ambiente laboral promoviendo su interacción, ademas capacitar al Comité de TI en Gestión de Proyectos</t>
  </si>
  <si>
    <t>Cobertura para el 2017, Parque Cross, Chorreras y Lagos de Heredia</t>
  </si>
  <si>
    <t>Desarrollo de la segunda etapa de madurez en la  implementación de la Norma Tecnica  sistemas de gestión.</t>
  </si>
  <si>
    <t>Realizar una evaluación de la implementación del Plan Estrategico de Tecnologia, y realizar un diagnostivo de avance de las TI de la I etapa.</t>
  </si>
  <si>
    <t>Capacitar al Comité de TI para que lleve al 100% el seguimiento de la Norma Tecnica.</t>
  </si>
  <si>
    <t>Mantener la infraestructura y continuidad de los Sistemas de Información, manteniendo tecnologica actualizada para dar un servicio 24x7.</t>
  </si>
  <si>
    <t xml:space="preserve"> A) Actualización mosaico catastral e intragración de datos en el Argis Server en  un 21,25%  para el 2017.</t>
  </si>
  <si>
    <t xml:space="preserve">A)Actualizacion de la BD de unidades residenciales(medidores). 13,33%     </t>
  </si>
  <si>
    <t>Reforestar  y reemplar  las especies exóticas por especies nativas en al menos 10 proyectos de áreas públicas.</t>
  </si>
  <si>
    <t>Realizar una evaluación de la efectividad de los controles existentes señalados en la Autoevaluación y  en cuanto a los riesgos identificados, en las evaluaciones integrales (por proceso).</t>
  </si>
  <si>
    <t>Coordinar y realizar la Autoevaluación del Sistema de Control Interno 2017-2018, de acuerdo con la estrategia institucional.</t>
  </si>
  <si>
    <t>Coordinar y realizar la Autoevaluación del Sistema de Control Interno 2017-2018, de acuerdo con la estrategia institucional.Coordinar y realizar la Valoración de Riesgos  anual, de la Municipalidad de Heredia  2017-2018 de acuerdo con la estrategia institucional.</t>
  </si>
  <si>
    <t xml:space="preserve">Brindar asesorías a los actores del sistema, acorde con las solicitudes recibidas y  dándo énfasis a las áreas que presentan menor progreso en los componentes del SCI. </t>
  </si>
  <si>
    <t>Presentar propuesta de Estrategia del Comité Institucional de Control Interno 2017-2022</t>
  </si>
  <si>
    <t>Desarrollar el  Plan de Capacitación Anual.</t>
  </si>
  <si>
    <t>Realizar 14 capacitaciones anuales de acuerdo a las necesidades o requerimientos laborales del cantón.</t>
  </si>
  <si>
    <t>Realizar una capacitación anual sobre fortalecimiento y aplicación de buenas prácticas para microempresa. (Plan de negocios).</t>
  </si>
  <si>
    <t>Participar en el diseño e implementación de una campaña dirigida al ámbito empresarial y usuarios del Servicio de Intermediación Laboral, sobre visibilización, uso y posicionamiento del modulo de empleo y acoso Sexual en el empleo.</t>
  </si>
  <si>
    <t>Dar trámite a las labores diarias de la oficina</t>
  </si>
  <si>
    <t>Brindar seguimiento al 100% de los proyectos fortalecidos en la capacitación Plan de Negocios</t>
  </si>
  <si>
    <t>Realizar al menos 2 mejoras de sistema de información (modulo del Servicio de Intermediación Laboral)</t>
  </si>
  <si>
    <t>Implementar en un 16,66% la estrategia de Turismo Rural Comunitario al 2017, para la reactivación económica de la Zona de Varablanca.</t>
  </si>
  <si>
    <t xml:space="preserve"> Al menos una estrategia de Atracción de Inversión en Heredia</t>
  </si>
  <si>
    <t>Elaborar una Política de Turismo Cantonal</t>
  </si>
  <si>
    <t>Realizar al menos 1 evaluación anual de la gestión del Centro Cívico en Guararí.</t>
  </si>
  <si>
    <t xml:space="preserve">Dar seguimiento anual y apoyo logístico al 100% de los proyectos establecidos por la Comisión de Renovación Urbana. </t>
  </si>
  <si>
    <t>Ejecutar en un 20% el plan estratégico de la Política de Niñez y Adolescencia</t>
  </si>
  <si>
    <t>Desarrollar un programa de formación de liderazgo dirigido a jóvnes Heredia Joven</t>
  </si>
  <si>
    <t>Diseñar y coordinar con las instituciones competentes una propuesta de proyecto para la atención de  personas con problemas de adicción a drogas ilícitas</t>
  </si>
  <si>
    <t>Diseño e implementación de un programa de atención integral para la permanencia de los y las jóvenes en el sistema educativo</t>
  </si>
  <si>
    <t>Ejecutar y evlauar el programa Bebé Piénsalo Bien</t>
  </si>
  <si>
    <t xml:space="preserve">Diseño de proyecto para impulsar Centro de Cuido para niños y niñas. </t>
  </si>
  <si>
    <t xml:space="preserve">Brindar dos capacitaciones anuales que promuevan el emprendedurismo en la población con discapacidad. </t>
  </si>
  <si>
    <t xml:space="preserve"> Dar seguimiento al 100% de las acciones programadas en el plan de promoción del desarrollo de las personas con discapacidad y la Política Municipal de Accesibilidad y Discapacidad del Cantón Central de Heredia.  </t>
  </si>
  <si>
    <t xml:space="preserve">Diseño y validacion de una politica y el plan estrategico para la intervencion de la persona adulta myor. </t>
  </si>
  <si>
    <t xml:space="preserve">Diseñar un plan de atención integral   para la antencion de la poblacion en situacion de callejizacion </t>
  </si>
  <si>
    <t>Diseñar un proyecto para la gestión de un centro diurno de PAM en la Comunidad de Guararí</t>
  </si>
  <si>
    <t>Dar seguimiento anual y apoyo logístico al 100% de los proyectos establecidos por la Comisión de Cultura.</t>
  </si>
  <si>
    <t>Promover el respeto a la diversidad de todas las personas, en especial la diversidad sexual por medio de una campaña de difusión de derechos humanos.</t>
  </si>
  <si>
    <t>Desarrollar dos procesos de capacitación dirigido al personal municipal en prevención del HS</t>
  </si>
  <si>
    <t xml:space="preserve">Desarrollar un proceso de capacitación de al menos 4 sesiones en tres centros educativos. </t>
  </si>
  <si>
    <t xml:space="preserve">Capacitar  por medio de dos talleres a autoridades locales, organizaciones de la comunidad y/o personal municipal en temas de género y  derechos humanos </t>
  </si>
  <si>
    <t>Evaluar la atención brindada a las mujeres usuarias de los servicios que ofrece la oficina.</t>
  </si>
  <si>
    <t>Diseñar y ejecutar una campaña de prevención de la violencia sexual hacia niños y niñas en el Cantón Central</t>
  </si>
  <si>
    <t>Diseñar y ejecutar una campaña de prevención del acoso sexual callejero</t>
  </si>
  <si>
    <t>Capacitar al menos  25 mujeres lideresas en un programa permanente sobre liderazgo incidencia politica y empoderamoento</t>
  </si>
  <si>
    <t>Integración de la plataforma GIS con el SIAM y el sitio web. De un 16,66% C)</t>
  </si>
  <si>
    <t>Remodelacón de 10 áeas públics</t>
  </si>
  <si>
    <t>Dotar de 15 juegos infantiles
Instalaci´´on de 3200 metros de malla
Dotar de 30 mini gimnasios
Instalar 5 ballas de calistenia
Instalar 7 trampolines</t>
  </si>
  <si>
    <t>POA de Salud Ocupacional</t>
  </si>
  <si>
    <t>Actualizar la base de datos  del cementerio.</t>
  </si>
  <si>
    <t xml:space="preserve">Elaboración del Plan Maestro del SIG </t>
  </si>
  <si>
    <t>Realizar 1 capacitacion al personal por trimestre, que fortalezcan la capacidad tecnica y operativa</t>
  </si>
  <si>
    <t>Capacitar 3 comunidades por trimestre en programa "Ojos y Oidos"</t>
  </si>
  <si>
    <t>Colaborar en un Plan Integral para la prevencion del consumo de drogra en la niñez y adolecencia</t>
  </si>
  <si>
    <t>Realizar 1 convenio firmado entre Municipalidades colindantes</t>
  </si>
  <si>
    <t>Gestionar un convenio y aciones de cooperacion interinsitucional para el abordaje del tema de seguridad</t>
  </si>
  <si>
    <t>Realiazar un Plan por escrito para rescatar espacio publicos</t>
  </si>
  <si>
    <t>Realizar un informe trimestral con sistema GPS, para analizar tiempos de respuesta</t>
  </si>
  <si>
    <t>Realizar un reglamento para el monitoreo de llamadas</t>
  </si>
  <si>
    <t>Realizar 3 capacitaciones anuales el sector de empresas, zona franca y comercios a partir del II trimestre</t>
  </si>
  <si>
    <t>Realizar el seguimiento y control del programa de gestión financiera municipal, bimensualmente así como incentivar la rendición de cuentas de trimestralmente para cada jefatura.</t>
  </si>
  <si>
    <t xml:space="preserve">Realizar la emisiòn de los Estados Financieros Mensuales, en base a las N.I.C.S.P. por medio del registro de todos los asientos correspondientes  a las transacciones de cada mes y asì mantener un sistema de informaciòn , que permita y genere informaciòn veraz y confiable para ayudar en la toma de decisiones.
Implementar al 95% las NICSP a nivel municipal, al 2017 y 2020 al 100%. 
</t>
  </si>
  <si>
    <t xml:space="preserve">Realizar el seguimiento y control de la cartera de proyectos de inversión, bimensualmente. </t>
  </si>
  <si>
    <t xml:space="preserve">Implementar al 95% las NICSP a nivel municipal, al 2017 y 2020 al 100%. </t>
  </si>
  <si>
    <t>Realizar una evaluación anual del Plan Estrategico de Comunicación 2015-2019</t>
  </si>
  <si>
    <t>MUNICIPALIDAD DE HEREDIA</t>
  </si>
  <si>
    <t>PLAN DE DESARROLLO MUNICIPAL DE MEDIANO PLAZO</t>
  </si>
  <si>
    <t>PERIODO 2017-2022</t>
  </si>
  <si>
    <t xml:space="preserve">1.3 Fortalecer e implementar programas de educación y comunicación social de Gestión Ambiental y Gestión Integral </t>
  </si>
  <si>
    <t xml:space="preserve">1.4 Generar mecanismos para el abordaje de la Gestión del Riesgo de Desastres a nivel local.  </t>
  </si>
  <si>
    <t xml:space="preserve">3.3 Fortalecer la innovación tecnológica para mejorar la prestación y calidad de los servicios, tanto  al cliente interno y </t>
  </si>
  <si>
    <t>3.4 Potencializar el sistema de control interno mediante la aplicación y seguimiento sistemático e integrado.</t>
  </si>
  <si>
    <t>5.3 Reducir las desigualdades entre hombres y mujeres que permitan un cantón más equitativo y disminuir la viole</t>
  </si>
  <si>
    <t>3.4.2.  Implementar planes de acción efectivos que propicien la mejora continua.</t>
  </si>
  <si>
    <t>3.4.4.  Desarrollar un plan de capacitación institucional anual en CI con enfoque progresivo de acuerdo al nivel de conocimiento de cada actor.</t>
  </si>
  <si>
    <r>
      <t>4.1.5. Al menos</t>
    </r>
    <r>
      <rPr>
        <sz val="11"/>
        <color rgb="FFFF0000"/>
        <rFont val="Arial"/>
        <family val="2"/>
      </rPr>
      <t xml:space="preserve"> 5</t>
    </r>
    <r>
      <rPr>
        <sz val="11"/>
        <color rgb="FF000000"/>
        <rFont val="Arial"/>
        <family val="2"/>
      </rPr>
      <t xml:space="preserve"> convenios marco firmados entre municipalidades (colindantes) al 2022.</t>
    </r>
  </si>
  <si>
    <t>4, Implementar una Política Integral de Seguridad Ciudadana, mediante la participación de los diferentes actores del cantón.</t>
  </si>
  <si>
    <t>5. Fortalecer el Desarrollo Social y Económico del cantón, por medio de mecanismos inclusivos y participativos entre el sector público, sociedad civil y sector privado.</t>
  </si>
  <si>
    <t>TOTAL</t>
  </si>
  <si>
    <t>EJES ESTRATEGICOS</t>
  </si>
  <si>
    <t>1- Fortalecer la Gestión Ambiental Cantonal</t>
  </si>
  <si>
    <t>2- Fortalecer de forma integral el Desarrollo Territorial</t>
  </si>
  <si>
    <t>3- Mejorar continuamente la Gestión Municipal</t>
  </si>
  <si>
    <t>PESO</t>
  </si>
  <si>
    <t xml:space="preserve">Documento con la Estrategia de Gestión Documental 2020-2022. </t>
  </si>
  <si>
    <t>Evaluación de la implementación 100%</t>
  </si>
  <si>
    <t>Recarpeteo de 10 km de vías del cantón central de Heredia durante el año 2017</t>
  </si>
  <si>
    <t>Construcción de 8800 metros cuadrados de aceras frente a áreas públicas municipales</t>
  </si>
  <si>
    <t>Construccón  de 11000 metros lineales de cordón y caño  en direntes lugares del Cantón.</t>
  </si>
  <si>
    <t>Construcción de 2000 rampas de accesibilidad en el cantón Central de Heredia durante el año 2017</t>
  </si>
  <si>
    <t xml:space="preserve">Construcción de 7000 metros cuadrados de corredor accesible </t>
  </si>
  <si>
    <t>META INCLUIDA 2018</t>
  </si>
  <si>
    <t>META INCUIDA 2018</t>
  </si>
  <si>
    <t>LINEA BASE</t>
  </si>
  <si>
    <t>EFECTO</t>
  </si>
  <si>
    <t>IMPACTO</t>
  </si>
  <si>
    <t>LINEA BASE 2016</t>
  </si>
  <si>
    <t>Linea base 2017
Cantidad personas q implementasn negocio vs cantidad que se capacitan</t>
  </si>
  <si>
    <t>Linea base 2017 
Cantidad de personas inscritas vs cantidad de personas vinculados</t>
  </si>
  <si>
    <t>Realizar una evaluación de la efectividad de los controles existentes señalados en la Autoevaluación y  en cuanto a los riesgos identificados, en la evaluación integral del proceso de Gestión de Proyectos de Obra Pública.</t>
  </si>
  <si>
    <t xml:space="preserve">Coordinar con los /as Titulares la presentación de Informes de Seguimiento Semestral de los resultados del  Modelo de Madurez 2017-2018 y realizar la evaluación del Modelo de Madurez 2018-2020 </t>
  </si>
  <si>
    <t>Dar acompañamiento técnico para el seguimiento de la implementación de la Estrategia del Comité Institucional de Control Interno 2017-2022</t>
  </si>
  <si>
    <t>Coordinar y realizar la Autoevaluación del Sistema de Control Interno 2018-2019, de acuerdo con la estrategia institucional</t>
  </si>
  <si>
    <t xml:space="preserve">Realizar una evaluación de la efectividad de los controles existentes señalados en la Autoevaluación y  en cuanto a los riesgos identificados, en la evaluación integral del proceso de Gestión de Proyectos de Obra Pública.
</t>
  </si>
  <si>
    <t>Coordinar y realizar la Autoevaluación del Sistema de Control Interno 2018-2019, de acuerdo con la estrategia institucional.Coordinar y realizar la Valoración de Riesgos  anual, de la Municipalidad de Heredia  2018-2019 de acuerdo con la estrategia institucional.
Coordinar con los/as Titulares Subordinados/as la presentación de los informes de seguimiento trimestral del plan de gestión de riesgos del proceso 2017-2018 para la  confección y presentación del informe respectivo al Jerarca.</t>
  </si>
  <si>
    <t xml:space="preserve">Linea base 2017 No.accidentes laborales </t>
  </si>
  <si>
    <t>Realizar una capacitación a 25 personas sobre fortalecimiento y aplicación de buenas prácticas para microempresa Proyecto Heredia Emprende (Plan de Negocios)</t>
  </si>
  <si>
    <t>Brindar seguimiento a los proyectos que se capacitaron mediante el proyecto Heredia Emprende (Plan de Negocios)</t>
  </si>
  <si>
    <t>Implementación de campaña dirigida al ámbito empresarial y usuarios del servicio de Intermediación Laboral para el uso de la plataforma empleo.heredia.go.cr, y la implementación de la campaña de Acoso Sexual en el Empleo</t>
  </si>
  <si>
    <t>Realizar 4 capacitaciones anuales de acuerdo a las necesidades o requerimientos laborales del cantón</t>
  </si>
  <si>
    <t>Dar trámite a las labores diarias del departamento para el efectivo complimiento de las mismas</t>
  </si>
  <si>
    <t>87% de la red vial cantonal en condición de Bueno y Excelente estado" y un 75% en "Excelente" 2015.</t>
  </si>
  <si>
    <t>Emisiones de gases efecto invernadero</t>
  </si>
  <si>
    <t xml:space="preserve">No. individuos( arboles) </t>
  </si>
  <si>
    <t>Cantidad necesaria para reforestar</t>
  </si>
  <si>
    <t>Variables( agua, luz papel)</t>
  </si>
  <si>
    <t>LINEA BASE 2017</t>
  </si>
  <si>
    <t>Realizar al menos 5000 procesos de fiscalizacion, inspeccion, seguimiento y control de los procesos constructivos,  y control urbanístico comercial, anualmente</t>
  </si>
  <si>
    <t>Alcanzar una efectividad del 13% durante el año 2018 en los procesos de notificación, fiscalizacion y seguimiento en cumplimiento a los articulo 75 y 76 del Codigo Municipal.</t>
  </si>
  <si>
    <t>Linea base Porcentaje de exclusión educativa al 2016</t>
  </si>
  <si>
    <t>Disminuir el indicador</t>
  </si>
  <si>
    <t>Linea base : tasa embarazo adolencente 2016</t>
  </si>
  <si>
    <t>Cantidad de personales identifiadas en condición de calle 2017 69 indigentes con edades 39 y 65 años</t>
  </si>
  <si>
    <t>Impartir charlas  de acuerdo al programa de valores, con el fin de fortalecer el comportamiento ético y ambiental en la institución.          Además de una actividad el día del Regimen Municipal para fortalecer las charlas impartidas, el trabajo en equipo y las relaciones interpersonales entre los funcionarios.</t>
  </si>
  <si>
    <t xml:space="preserve">Realizar una evaluación y análisis integral de la estructura organiacional de la institución, con el fin de mantenerla actualizada y ajustar el funcionamiento interno a la realidad operativa y estratégica de la Municipalidad. </t>
  </si>
  <si>
    <t>Realizar una análisis a las herramientas de Evaluación del Desempeño con el fin de ejecutar actualizaciones a la misma en caso de ser necesario.</t>
  </si>
  <si>
    <t>Implementar la estrategia y herramientas de medición.</t>
  </si>
  <si>
    <t>Realizar el segundo estudio de Clima Organizacional, tomando como referencia los resultados del estudio realizado en el año 2016.</t>
  </si>
  <si>
    <t>De acuerdo a los resultados y recomendaciones del Estudio de Clima Organizacional 2016 ejecutar todas las acciones necesarias para mantener el 80% de nivel de satisfacción en el personal.</t>
  </si>
  <si>
    <t>Realizar una revisión al Manual de Reclutamiento y Selección con el fin de determinar si el mismo requiere actualizaciones o mejoras para mejorar el proceso de Selección de personal.</t>
  </si>
  <si>
    <t xml:space="preserve">Identificar los pasos de acción a seguir para implementar el Expediente Único en los procesos que más lo requieren, a través de una estrategia que permita proyectar la ejecución del proyecto hasta el 2021. </t>
  </si>
  <si>
    <t xml:space="preserve">Implementar las acciones para resolver las necesidades gestión documental de la municipalidad identificadas en el Diagnóstico Archivístico y de conformidad con la estrategia de gestión documental. </t>
  </si>
  <si>
    <t>Realizar la emisión de los Estados Financieros Mensuales, de acuerdo a NICSP, por medio del registro de todos los asientos correspondientes  a las transacciones de cada mes y así mantener un sistema de información , que permita la toma de decisiones de manera confiable.</t>
  </si>
  <si>
    <t xml:space="preserve">Desarrallar las primeras acciones que se plantea en la politica de cambio climatico a nivel cantonal </t>
  </si>
  <si>
    <t xml:space="preserve">Realizar la sustitucion de 50 árboles que esten siendo un riesgo para la comunidad </t>
  </si>
  <si>
    <t>Implementación del 25 % del proyecto de plataforma única.</t>
  </si>
  <si>
    <t xml:space="preserve">Implemaentar tres acciones para mejorar lo servicios municipales de acuerdo a los resultados de la encuesta de satisfacción </t>
  </si>
  <si>
    <t>Aplicar a un mínimo de 10 funcionarios municipales que atiendan público , pruebas de servicios al cliente .</t>
  </si>
  <si>
    <t>Reforestar un kilometro cuadrado de las zonas de proteccion de los cuerpos de agua superficiales que se ubican en el canton</t>
  </si>
  <si>
    <t xml:space="preserve">Restructurar  el Plan de Gestión Ambiental Institucional de la Municipalidad de Heredia </t>
  </si>
  <si>
    <t xml:space="preserve">Realizar 10 charlas de Cambio Climático  en  centros educativos de primaria ubicados en el cantón de Heredia </t>
  </si>
  <si>
    <t xml:space="preserve">Brindar 2 capacitaciones anuales a 30 PcD, una versará sobre el tema de MYPIMES y la otra en el tema de Figuras y organizaciones. </t>
  </si>
  <si>
    <t xml:space="preserve">Cobertura para el 2018 en al menos tres áreas públicas del cantón de Heredia con Tecnológia WIFI y enlazar el proyecto con SUTEL para abarcar mas areas a Nivel Cantonal. </t>
  </si>
  <si>
    <t>Tercera etapa de madurez en la  implementación de la Norma Tecnica  Sistemas de Gestión, acompañado de una campaña Institucional para su implementación en los Sistemas de la Gestion Sistemas de Seguridad</t>
  </si>
  <si>
    <t>Varias acciones</t>
  </si>
  <si>
    <t>Integración de la plataforma GIS con el SIAM y el sitio web De un 16,66%</t>
  </si>
  <si>
    <t xml:space="preserve">Digitalización de las fichas de mapas .
Capacitación introducción a los SIG  alos diferentes usuarios del GIS
Archivar el 80% de las declaraciones y exoneraciones recibidas en el 2018, por número de GIS para ligarlo al SIG
</t>
  </si>
  <si>
    <t>A) Actualización mosaico catastral e integración de datos en elArgis Server en un 85% para el 2018</t>
  </si>
  <si>
    <t>Todas la metas son parte implemetación</t>
  </si>
  <si>
    <t>Gestionar una actualización (revisión y/o Modificación)  de los reglamentos para los Permisos de Construcción y Desfogues Pluviales del Departamento de Desarrollo Territorial</t>
  </si>
  <si>
    <t>Realizar una actualizaciòn del Uso Actual en el sector de Lagunilla de Heredia. Gestionar ante el INVU el cambio de uso en el sector de Lagunilla.
Realizar una actualizaciòn del Uso Actual en el sector de Barreal de Heredia. Gestionar ante el INVU el cambio de uso en el sector de Barreal.</t>
  </si>
  <si>
    <t xml:space="preserve">Realizar las gestiones correspondientes con las entidades competentes, para la aprobación del Plan Regulador, al 2020. </t>
  </si>
  <si>
    <r>
      <t>Realizar</t>
    </r>
    <r>
      <rPr>
        <sz val="11"/>
        <color rgb="FFFF0000"/>
        <rFont val="Calibri Light"/>
        <family val="1"/>
        <scheme val="major"/>
      </rPr>
      <t xml:space="preserve"> </t>
    </r>
    <r>
      <rPr>
        <sz val="11"/>
        <rFont val="Calibri Light"/>
        <family val="1"/>
        <scheme val="major"/>
      </rPr>
      <t>capacitaciones , que fortalezcan la capacidad tecnica y operacional,  II Y IV trimestre violencia intrafamiliar y de género,  III Trimestre trabajo infantil y trata de persona, operacional unidad canina I Trimestre y monitoreo</t>
    </r>
  </si>
  <si>
    <t>Capacitar 3 comunidades por trimestre en " Programa Ojos y Oidos"</t>
  </si>
  <si>
    <t>Implementacion de las acciones establecidas para controlar la política y el plan preventivo para la seguridad integral del cantón.</t>
  </si>
  <si>
    <t xml:space="preserve">Colaborar y participar con el desarrollo de un Plan Integral para la prevencion del consumo de droga en la niñez y adolecencia   </t>
  </si>
  <si>
    <t>Realizar al menos 1 convenio firmado entre Municipalidades</t>
  </si>
  <si>
    <t>Gestionar 1  convenio y acciones de cooperación interinstitucional para el abordaje del tema de seguridad.</t>
  </si>
  <si>
    <t>Elaborar oficio con el seguimiento de los impactos generados de la Politica de Seguridad Ciudadana</t>
  </si>
  <si>
    <t xml:space="preserve">Desarrollar un plan de acción para la recuperación de espacios publicos: que incluya el tema de ventas ambulantes y zonas verdes municipales. </t>
  </si>
  <si>
    <t>Realizar informe trimestral por medio de GPS, para medir tiemps de respuestas en atención a Emergencias</t>
  </si>
  <si>
    <t>Realizar 3 capacitaciones anuales para el sector de Empresas Zona Franca y comercios, a partir del II trimestre</t>
  </si>
  <si>
    <t>Implementar  la estrategia de Turismo Rural Comunitario al 2018, para la reactivación económica de la Zona de Varablanca.</t>
  </si>
  <si>
    <t>Implementar las acciones programas para el 2018 en la Estrategia de Atracción de Inversión en Heredia</t>
  </si>
  <si>
    <t>Concluir la Política de Turismo Cantonal</t>
  </si>
  <si>
    <t>Brindar, supervisar y gestionar el aumento de cobertura del los sistemas alternativos para la recolección selectiva de residuos valorizables (Ley No.8839)</t>
  </si>
  <si>
    <t>Organizar y ejecutar una campaña masiva de comunicación en Gestión Integral de Residuos al año.</t>
  </si>
  <si>
    <t>Realizar y divulgar por medios masivos como radio y perifoneo,  las obras y proyectos que realiza la Municipalidad en Gestión Integral de Residuos</t>
  </si>
  <si>
    <t>Implementación de una estrategia de incentivos hacia la ciudadanía como parte del Plan Municipal para la Gestión Integral de Residuos y el Programa de Educación Heredia Sostenible</t>
  </si>
  <si>
    <t>Actualización del Plan de Salud Ocupacional de la Municipalidad de Heredia.</t>
  </si>
  <si>
    <t>varias metas</t>
  </si>
  <si>
    <t xml:space="preserve">Implementar acciones del plan de atención integral para personas en situación de calle. </t>
  </si>
  <si>
    <t xml:space="preserve">Diseñar modelo de gestión del centro dia para la atención de personas adultas mayores de Guarari. </t>
  </si>
  <si>
    <t xml:space="preserve">Realizar, talleres, campañas y acciones de promoción y defensa de los derechos de la población  sexualmente diversa. </t>
  </si>
  <si>
    <t>Al menos una capacitación de forma anual a un grupo de jóvenes en temas de  liderazgo.</t>
  </si>
  <si>
    <t>Elaboración diagnostico sobre consumo de drogas en las PME del Cantón Central</t>
  </si>
  <si>
    <t>Diseño e implementación de un programa de atención integral para la permanencia de las y los jovenes en el sistema educativo</t>
  </si>
  <si>
    <t>Ejecutar el Programa ¿Bebé? ¡Piénsalo Bien! En al menos un centro educativo de secundaria</t>
  </si>
  <si>
    <t>Gestión de un proyecto para impulsar la creación de un centro de cuido para niños y niñas en el distrito de Vara Blanca</t>
  </si>
  <si>
    <t>Varias metas</t>
  </si>
  <si>
    <t>Desarrollar dos procesos de capacitación dirigido al personal municipal sobre prevención del hostigamiento sexual</t>
  </si>
  <si>
    <t xml:space="preserve">Desarrollar un plan de capacitación en temas de derechos humanos dirigido a autoridades locales, personal municipal y comunidad en general. </t>
  </si>
  <si>
    <t>Desarrollar un programa de atención terapéutica especializada que atienda a víctimas y ofensores de manera diferenciad, así como grupos de autoayuda para personas familiares de colectivos LGBTIQ.</t>
  </si>
  <si>
    <t>Desarrollar una campaña de promoción de derechos para la prevención de la violencia obstétrica</t>
  </si>
  <si>
    <t>Desarrollar un ciclo de capacitaciones sobre participación política y  ciudadana para mujeres del Cantón Central de Heredia</t>
  </si>
  <si>
    <t>Desarrollar una acción de evaluación de resultados de la política de igualdad y equiddad de género.</t>
  </si>
  <si>
    <t>Concluir el Plan Maestro de Mejoramiento Pluvial del Cantón al 50% restante.</t>
  </si>
  <si>
    <t>Realizar una capacitación a al menos 15 funcionarios de la Municipalidad en el tema de capacidades municipales para la gestión del riesgo de desastres.</t>
  </si>
  <si>
    <t>Implementación de 1 propuesta de gestión municipal para el abordaje de la gestión del riesgo de desastres, en el periodo 2018-2022.</t>
  </si>
  <si>
    <t>Desarrollo de 1 evaluación bianual sobre las capacidades municipales para la gestión del riesgo de desastres en el 2022.</t>
  </si>
  <si>
    <t>Realizar las gestiones para la implementaicón de la  estrategia de Gestión por Resultados</t>
  </si>
  <si>
    <t>Desarrollar un programa preventivo en centros educativos que atienda de forma integral a las PME (prevención del Abuso Sexual y todas las formas de violencia</t>
  </si>
  <si>
    <t>Implementar proyecto Crianza Positiva dirigido a personas que ejercen la parentalidad</t>
  </si>
  <si>
    <t>.
MANTENIMIENTO DEL 100% DE PARQUES DE LOS DISTRITOS CENTRALES Y OTRAS AREAS PÚBLICAS DEL CANTÓN CENTRAL DE HEREDIA.</t>
  </si>
  <si>
    <t>Recarpeteo de 14,2 km de vías del cantón central de Heredia durante el año 2018</t>
  </si>
  <si>
    <t>Construccón  de 12800 metros lineales de cordón y caño  en direntes lugares del Cantón.</t>
  </si>
  <si>
    <t>Construcción de 10200 metros cuadrados de aceras frente a áreas públicas municipales</t>
  </si>
  <si>
    <t>Cosntrucción puente San Rafael de Vara Blanca y sección del Puente del Guayabal.</t>
  </si>
  <si>
    <t xml:space="preserve">Construcción de 5500 metros cuadrados de corredor accesible </t>
  </si>
  <si>
    <t>construcicón puente Las Cloaca y Las Cabras</t>
  </si>
  <si>
    <t>construcicón puente Las Cloacas y Puente las Cabras</t>
  </si>
  <si>
    <t>Realizar 2500 demarcaciones anuales en el Cantón Central de Heredia.</t>
  </si>
  <si>
    <t>Realizar la demarcación de 45.000 metros lineales anuales en el Cantón Central de Heredia.</t>
  </si>
  <si>
    <t>Implementación de 2 estudios planificados en el Plan Vial</t>
  </si>
  <si>
    <t>Sustitución de 800 metros de tubería pluvial.</t>
  </si>
  <si>
    <t xml:space="preserve">Revisar y actualizar los expedientes de los nichos de alquileres que se han realizado, para contar con información actualizada de los arrendatarios. </t>
  </si>
  <si>
    <t>Realizar una evaluación de la Politica de Accesibilidad</t>
  </si>
  <si>
    <t xml:space="preserve">Coordinar con la Comisión de Cultura las actividades planteadas por la Vicealcaldía </t>
  </si>
  <si>
    <t>Coordinar la capacitación minimo a seis funcioanrieso muncipales en áreas de servicio al cliente, relaciones humanas y temas de actualización atinente a la Contraloría de sErvicios</t>
  </si>
  <si>
    <t>Realizar un seguimiento y control de la ejecución de ingresos de forma mensual y la ejecución de los egresos de forma bimensual de manera que se logre una mejora a final de año de un 5% con relación al año anterior.</t>
  </si>
  <si>
    <t>Fortalecer la planificación, ejecución y control de los proyectos mediante los controles finacieros y presupuestarios que posse la Dirección.</t>
  </si>
  <si>
    <t>Construcción de 2000 rampas de accesibilidad en el cantón Central de Heredia durante el año 2018</t>
  </si>
  <si>
    <t xml:space="preserve">Desarrollar actividades, ejercicios, talleres, encuentros y charlas dirigidas al mejoramiento de la calidad de vida de las personas, de manera que se consturya desde las diferentes etapas del ciclo vital un envejecimiento activo y saludable.  Realizar encuentros  intergeneracionales  de sensibilización a población: infante, joven ,  y adulta que presta algún tipo de servicio a la población mayor. Mejorar las condiciones de protección y seguridad  al menos a 150 personas adultas mayores en riesgo social o con redes de apoyo nulas o debilitadas por medio del proyecto de Teleasistencia.
Ejecutar 20 % del  plan estratégico propuesto en la politica local de envejecimiento y vejez. </t>
  </si>
  <si>
    <t>PORCENTAJE ALCANZADO 2017</t>
  </si>
  <si>
    <t>JUSTIFICACION % NO ALCANZADO</t>
  </si>
  <si>
    <t>% alcanzado</t>
  </si>
  <si>
    <t>% cumplimiento</t>
  </si>
  <si>
    <t>Esta meta  no pudo ser concluida en su totalidad debido a que esta etapa tiene como alcance el levantamiento topográfico del sistema pluvial del resto del cantón, ya se cuenta con el distrito 1, ya  que parte de los resultados obtenido durante el diagnóstico realizado a finales del año 2016 y entregados a principios del 2017, se incluyó una guía para el seguimiento del proceso de mejoramiento pluvial.  Finalmente, el motivo por el cual el proyecto se licito a finales de año, era con el fin de lograr el inicio de la topografía en verano y con esto poder levantar el sistema pluvial sin flujo de agua y además facilitar la identificación de descargas de aguas residuales, situación que en período de invierno es casi imposible.</t>
  </si>
  <si>
    <t>Con respecto a esta meta quedo pendiente el parque de la Urbanización La Florita ya que surgió un imprevisto a un costado del parque donde se vio requerido la ampliación en placa y altura del muro de contención y además de que la Municipalidad tenía material que retirar del sitio y el mismo se retiró en diciembre provocando un atraso para que el personal de la empresa ingresara al sitio.</t>
  </si>
  <si>
    <t>que durante el I semestre la cantidad de bacheo que se requería para este período no fue tan fuerte</t>
  </si>
  <si>
    <t>Cloacas 24%
Cabras 90%</t>
  </si>
  <si>
    <t>Proyecto las Cloacas se encuentra pendiente de la emisión de la Orden de Inicio, esto por cuanto aún no se tiene concretado el tema de las expropiaciones, necesario para iniciar las obras de construcción del Puente.
Proyecto Las Cabras. Con este proyecto se presentaron atrasos los cuales fueron debidamente documentados ante la Proveeduría Municipal, esto para efectos de las obras de mejora del sistema de agua potable y la reubicación de servicio de electricidad, aunado también al fuerte invierno que se presentó durante el año 2017.</t>
  </si>
  <si>
    <r>
      <t>3.1.1.</t>
    </r>
    <r>
      <rPr>
        <sz val="14"/>
        <color rgb="FFFF0000"/>
        <rFont val="Calibri"/>
        <family val="2"/>
        <scheme val="minor"/>
      </rPr>
      <t xml:space="preserve"> Desarrollo al 100% una Estrategia de Gestión para Resultados para implementar en la Municipalidad, al 2022.3.1.1.</t>
    </r>
    <r>
      <rPr>
        <sz val="14"/>
        <color theme="1"/>
        <rFont val="Calibri"/>
        <family val="2"/>
        <scheme val="minor"/>
      </rPr>
      <t xml:space="preserve"> Contar  al 2021 con las capacidades organizacionales y modificacines  necesarias para  tener implementado el  enfoque de gestion orientada a resultados en la Municipalidad de Heredia (Mod. Plan Desarrollo Municipal 1-2017)</t>
    </r>
  </si>
  <si>
    <t>Realizar las gestiones para el diseño de una  estrategia de Gestión por Resultados ( Se elminó la meta por modificación)</t>
  </si>
  <si>
    <t>3.1.1. Contar  al 2021 con las capacidades organizacionales y modificacines  necesarias para  tener implementado el  enfoque de gestion orientada a resultados en la Municipalidad de Heredia ( Modificada 2017)</t>
  </si>
  <si>
    <t>Gestionar la creación de capacidades institucionales para la implementar la Gestión por resultados en cada uno de los pilares</t>
  </si>
  <si>
    <t>5.2.9. Al menos una estrategia de Atracción de Inversión en Heredia al 2017. (Mod. Plan Desarrollo 1-2017)</t>
  </si>
  <si>
    <t>5.2.10. Implementar al 100% de la estrategia de Atracción de Inversión en Heredia al 2022.(Mod. Plan Desarrollo 1-2017)</t>
  </si>
  <si>
    <t>Se realizó un análisis sobre la forma idónea de plantear la evaluación, metodología, alcance y actividades a incluir, luego se  solicitó la contratación del  servicio en requisición No. 10396 del 31 de octubre. La orden de compra salió el 21 de diciembre, por lo que la orden de incio se dio el 8 de enero 2018, el producto final  será entregado a finales de febrero.</t>
  </si>
  <si>
    <t>Quedó pendiente capacitación para los funcionarios en la semana de la salud ocupacional .  También la capacitación para la comisión de la brigada de emergencia debido  a directriz emitida por el departamento de Talento Humano, se traslada para el I trimestre 2018</t>
  </si>
  <si>
    <t>No se ha realizado la actualización según el porcentaje indicado debido al volumen de predios para actualizar en cuanto a Torres de Condominios verticales y algunos horizontales, por ello se tomo la decisión de subcontratarlo.</t>
  </si>
  <si>
    <t>Esta en proceso de revisión</t>
  </si>
  <si>
    <t>se gestionó un convenio de convenio de cooperación entre Policía Municipal, red municipal y COSEVI, el cual está en revisión final por parte de la comisión de abogados de todas las Municipalidades integradas</t>
  </si>
  <si>
    <t>Se modificó la meta</t>
  </si>
  <si>
    <t>Para formular esta política se adjudicó la Contratación Directa Nº2017CD-000496-01 denominada “Servicios Profesionales para el Diseño de Políticas Públicas de Turismo Sostenible para el Cantón de Heredia”, en el IV trimestre 2017; la cual, fue apelada por Bermúdez Méndez &amp; Asociados S.A. Según análisis de proveeduría se adjudicó. Dicha Re adjudicación también fue apelada y actualmente se encuentra en proceso de análisis en el departamento de Asesoría Legal.</t>
  </si>
  <si>
    <t>META INCLUIDA 2019</t>
  </si>
  <si>
    <t>Coordinar con los/as Titulares Subordinados/as la presentación de los informes de seguimiento trimestral del plan del  proceso de Autoevaluación 2018-2019, para la  confección y presentación del informe respectivo al Jerarca.
Coordinar y realizar la Valoración de Riesgos  anual, de la Municipalidad de Heredia  2019-2020 de acuerdo con la estrategia institucional.</t>
  </si>
  <si>
    <t>Realizar una evaluación de la efectividad de los controles existentes señalados en la Autoevaluación y valoración de riesgos del periodo 2017-2018; de al menos dos procesos, procedimientos o programas prioritarios</t>
  </si>
  <si>
    <t>META INCLUIDA
2019</t>
  </si>
  <si>
    <t>META INCUIDA 2019</t>
  </si>
  <si>
    <t>Gestionar un plan de capacitación cubriendo al menos a  16 funcionarios en herramientas innovadoras que se utilizan y se esten implementando en el Municipio y  propiciar un mejor ambiente laboral promoviendo su interacción, ademas utilizando medios actuales cursos en linea.</t>
  </si>
  <si>
    <t>Realizar una evaluación de la implementación del Plan Estrategico de Tecnologia al 2018 y realizar un diagnostivo de avance de las TI de la III etapa.</t>
  </si>
  <si>
    <t>Cuarta etapa de madurez en la  implementación de la Norma Tecnica  Sistemas de Gestión, acompañado de una campaña Institucional para su implementación en los Sistemas de la Gestion Sistemas de Seguridad</t>
  </si>
  <si>
    <t>Capacitar y fomentar las mejoras practicas en el dia a dia de las funcionarios, realizar una campaña de concientización en el uso de las TICs.</t>
  </si>
  <si>
    <t>Se revisára 3000 expedientes, contra la información existente en el SIAM, para detectar si hay alguna falta de información.</t>
  </si>
  <si>
    <t>Realizar las gestiones necesaria para la divulgagion e implementacion del reglamento del mercado.</t>
  </si>
  <si>
    <t>Realizar el mantenimiento de jardinería de las áreas verdes.</t>
  </si>
  <si>
    <t>Mantenimiento del 100% de parques de los Distritos Centrales y otras areas públicas del Cantón Central de Heredia a cargo del Departamento.</t>
  </si>
  <si>
    <t>Realizar Plan estrategico 2019 - 2022, se proyecta para que se iguale al Plan de Desarrollo Municipal para tener alineado el  negocio con TI, Gobierno Digital.</t>
  </si>
  <si>
    <t>Al menos 10 capacitaciones anuales en Cambio Climático para los comités de Bandera Azul ecológica (BAE) y grupos organizados  de la comunidad</t>
  </si>
  <si>
    <t>Desarrollo de 1 Campaña de divulgación de Cambio Climático, anual.</t>
  </si>
  <si>
    <t>Realización un 1 Plan de restitución de especies exóticas por especies nativas al 2019</t>
  </si>
  <si>
    <t>Al menos 5 capacitaciones anuales en el tema de cambio climatico en centros educativos al 2022</t>
  </si>
  <si>
    <t xml:space="preserve">Reforestar al menos un kilometro cuadrado de las zonas de proteccion ubicadas en el cantón de Heredia </t>
  </si>
  <si>
    <t>Ejecuar como minimo 5 de las acciones  programadas en la Estrategia Cantonal de Cambio Climático, para el año 2019</t>
  </si>
  <si>
    <t>Desarrollar 1 actividad al año en materia de valores, princpios y etica institucional de conformidad con la Estrategia de Valores a mediano plazo</t>
  </si>
  <si>
    <t xml:space="preserve">Evaluar dos veces al año las capacitaciones recibidas por los funcionarios durante el 2018 con fondos del municipio. </t>
  </si>
  <si>
    <t>Implementar las recomendaciones establecidas en el Estudio de Clima Organizacional 2018.</t>
  </si>
  <si>
    <t xml:space="preserve">Brindar 3 talleres y/o 17 capacitaciones a cuidadanos del cantón modalidad presencial y/o virtual. </t>
  </si>
  <si>
    <t>Realizar una capacitación  en Plan de Negocios (cupo 25 participantes cada uno)</t>
  </si>
  <si>
    <t xml:space="preserve">Brindar el seguimiento a los emprendedores que aprobaron el curso de Plan de Negocios </t>
  </si>
  <si>
    <t>Realizar un taller para sencibilizar al personal del sector empresarial sobre el tema de hostigamiento sexual en coordinación con la oficina de Equidad y Género</t>
  </si>
  <si>
    <t xml:space="preserve">Visibilizar los servicios que ofrece la oficina al sector empresarial y  generar  la necesidad  del uso de esta herramienta para facilitar la busqueda de candidatos para los puestos disponibles. </t>
  </si>
  <si>
    <t>Elaborar un  video para la promoción y difusión de  la plataforma  https://empleo.heredia.go.cr,  el mismo se encontrara disponible 24 horas 7 días a la semana durante todo el año lo que permitirá dirigir la atención de la audiencia  hacia nuestra propia plataforma de empleo, captando así mayor interés tanto del sector empresarial, como el de la población en busqueda de opciones laborales .</t>
  </si>
  <si>
    <t>Aplicar mínimo un encuesta para medir el grado de satisfacción sobre los servicios que brinda la Municipalidad  y los trámites realizados en la misma. B</t>
  </si>
  <si>
    <t>Implementar tres acciones para mejorar lo servicios municipales de acuerdo a los resultados de la encuesta de satisfacción.</t>
  </si>
  <si>
    <t>Reuniones trimestrales con las jefaturas involucradas para realizar el 100 % de las acciones programadas para la implementación de plataforma única de servicios (ventanilla única).</t>
  </si>
  <si>
    <t xml:space="preserve">Al menos realizar 2 actualizaciones anuales de requisitos para la solicitud de servicios a nivel externo, previamente revisadas con el departamento legal. </t>
  </si>
  <si>
    <t xml:space="preserve">Alcanzar una efectividad del 80% durante el año 2019 en los procesos de notificación, fiscalizacion y seguimiento en cumplimiento a los articulo 75 y 76 del Codigo Municipal.
</t>
  </si>
  <si>
    <t>Realizar al menos 20000 procesos de fiscalizacion, inspeccion, seguimiento y control de los procesos constructivos,  y control urbanístico,  ambiental, comercial, anualmente</t>
  </si>
  <si>
    <t xml:space="preserve">Brindar, supervisar y gestionar el aumento de cobertura para aquellos sitios (condominios, sectores y fincas) que no reciben servicio municipal de recoelcción, transporte, tratamiento y disposición final de residuos ordinarios en el Cantón. </t>
  </si>
  <si>
    <t xml:space="preserve">Brindar, supervisar y gestionar el aumento de cobertura para aquellas comunidades que aun no cuentan con alternativas de servicio selectiva de residuos valorizables </t>
  </si>
  <si>
    <t xml:space="preserve">Evaluar y actualizar el Plan Municipal para la Gestión Integral de Residuos </t>
  </si>
  <si>
    <t xml:space="preserve">Realizar y divulgar por medios masivos como radio y perifoneo los servicios,  las obras y los proyectos que realiza la Municipalidad en Gestión Integral de Residuos. </t>
  </si>
  <si>
    <t xml:space="preserve">Brindar al menos 20 capacitaciones anuales en sus diferentes modalidades (shows,  presentaciones charlas, talleres, gira guiada) para la población del cantón sobre las diferentes temáticas incluídas en el Gestión Integral de Residuos. </t>
  </si>
  <si>
    <t xml:space="preserve">Organizar, gestionar y ejecutar una Campaña masiva de comunicación al año como la Feria Sostenible, a través de medios masivos de comunicación </t>
  </si>
  <si>
    <t xml:space="preserve">Al menos 300 comunicados al año preventivos sobre buenas prácticas, infracciones y responsabilidades de la ciudadanía en Gestión Integral de Residuos. </t>
  </si>
  <si>
    <t>Implementar al menos 2 acciones de  la estrategia de Turismo Rural Comunitario en 2019, para la reactivación económica de la Zona de Varablanca.</t>
  </si>
  <si>
    <t>Implementar las acciones programas para el 2019 en la Estrategia de Atracción de Inversión en Heredia</t>
  </si>
  <si>
    <t xml:space="preserve">Implementación de al menos 2 acciones de la Política de Turismo Cantonal  </t>
  </si>
  <si>
    <t>Mejorar en un 5% la gestión financiera de la municipalidad en términos de eficiencia y eficacia para el programa administrativo de servicios e ingresos al final del año.</t>
  </si>
  <si>
    <t>Alcanzar un nivel de ejecución de los recursos asignados a proyectos de inversión de almernos un  85% al finalizar el año.</t>
  </si>
  <si>
    <t>Contar con estados financieros municipales de acuerdo a las NICSP al 31 de diciembre de 2019.</t>
  </si>
  <si>
    <t xml:space="preserve">Realizar el Expediente Único Digital según contracción externa para el  Diseño y Digitalización y su  ejecución para el 2019 </t>
  </si>
  <si>
    <t xml:space="preserve"> Reformar y/o actualizar el Reglamento del Sistema de Archivo Institucional y presentarlo a las autoridades competentes para su revisión y visto bueno,  quedando a la espera de la aprobación del Concejo Municipal y su  publicación.
Continuar con la ejecución de la Contratación externa   de horas profesionales para la elaboración  de Tablas de plazos de Conservación, Actualizaciones y Valoraciones Parciales de la Municipalidad de Heredia. Según orden de prioridad que establezca el CISED, al menos elaborar 5 tablas completas. </t>
  </si>
  <si>
    <t xml:space="preserve">Realizar 2 procesos de capacitación que promuevan el emprendedurismo de las PcD en nuestro Cantón.  </t>
  </si>
  <si>
    <t>Evaluar al 100 % la Política de Accesibilidad y Discapacidad del Cantón 2015-2019 con el fin de formular y desarrollar la nueva Política que comprenderá el periódo 2019-2022.</t>
  </si>
  <si>
    <t>Realizar mantenimiento rutinario de 235 km anuales de la red vial cantonal.</t>
  </si>
  <si>
    <t>Ejecución de 26 intervenciones del Plan Vial en Demarcación Vial para atender descongestionamiento y accidentabilidad.</t>
  </si>
  <si>
    <t>Realizar la demarcación de 50.000 metros lineales anuales en el Cantón Central de Heredia.</t>
  </si>
  <si>
    <t>Realizar la gestion de cobro de al menos un 20% del total de contribuyentes morosos a los cuales no se ha realizado ninguna gestion</t>
  </si>
  <si>
    <t>Depurar al menos 900 registros de la base de datos de patentados a nivel del Cantón</t>
  </si>
  <si>
    <t>Al menos cuatro reuniones de seguimiento y control a proyecto  creación de un centro de cuido para niños y niñas en el distrito de Vara Blanca.</t>
  </si>
  <si>
    <t>Implementación de un programa de atención integral para la permanencia de las y los jovenes en el sistema educativo.</t>
  </si>
  <si>
    <t>Ejecutar el Programa ¿Bebé? Piénsalo Bien en un Centro Educativo de Secundaria del Cantón</t>
  </si>
  <si>
    <t>Al menos una capacitación de forma anual a un grupo de jóvenes del Cantón de Central de Heredia en temas de liderazgo.</t>
  </si>
  <si>
    <t>Desarrollar programa  para la atención y prevención del abuso  sexual infantil en al menos dos centros educativos del Cantón.</t>
  </si>
  <si>
    <t>Desarrollo campaña derechos humanos de infancia, niñez y adolescencia con Personas Menores de Edad del Cantón.</t>
  </si>
  <si>
    <t>Desarrollar un plan de prevención de consumo de drogas  en la niñez y adolescencia del Cantón.</t>
  </si>
  <si>
    <t>Gestionar la aplicación de la Política Local de Envejecimiento y Vejez mediante 4 acciones estratégicas programadas</t>
  </si>
  <si>
    <t>Coordinar  al menos 2 alianzas estratégicas públicas-privadas para la instalación del Centro Diurno de Adulto Mayores en la comunidad de Guarari.</t>
  </si>
  <si>
    <t xml:space="preserve">Realizar  al  menos 3  acciones del programa municipal de atención a población sexualmente diversa. </t>
  </si>
  <si>
    <t xml:space="preserve">Realizar al menos tres acciones de articulación inter-institucional para el proyecto municipal de atención a población en situación de calle. </t>
  </si>
  <si>
    <t>Elaborar Plan Estratégico de Comunicación  2020-2023</t>
  </si>
  <si>
    <t>Varias acciones Departamento de Comunicación</t>
  </si>
  <si>
    <t xml:space="preserve">Levantamiento de 9000 unidades residenciales y comerciales del distrito de mercedes, por contratacion. </t>
  </si>
  <si>
    <t>Realizar 1800 actualizaciones trimestrales del mosaico catastral y servicios urbanos y soporte a otros departementos.</t>
  </si>
  <si>
    <t>Coordinar  12 actualizaciones trimestrales  de la información con el departamento de T.I. para la pagina web.</t>
  </si>
  <si>
    <t>doble</t>
  </si>
  <si>
    <t xml:space="preserve">Al menos 5 Centros Educativos más participando del proyecto de compostaje de residuos orgánicos </t>
  </si>
  <si>
    <t xml:space="preserve">Darle seguimiento y ampliar la cobertura del Plan Municipal de Incentivos </t>
  </si>
  <si>
    <t xml:space="preserve">Implementacion del Plan de Gestion Ambiental Institucional en los edificios de la Municipalidad de Heredia </t>
  </si>
  <si>
    <t>Al menos una actividad masiva como la Feria Sostenible, para el involucramiento, comunicación y divulgación de temas claves de la GIR</t>
  </si>
  <si>
    <t>Desarrollar una campaña o actividad que logre sensibilizar y motivar a los funcionarios en el tama de Gestión del Riesgo para la Reducción ante Desastres</t>
  </si>
  <si>
    <t>Realizar una capacitación a mnos 15 funcioanrios  de la Municipalidad en ele tema de capacidades municipales para la gestión del riesgo de desastres</t>
  </si>
  <si>
    <t>Remodelación, restauración y mobiliario de al menos 10  áreas públicas en varios lugares del Cantón de Heredia, durante el año 2019</t>
  </si>
  <si>
    <t>Instalación  y mejora de 5000 metros lineales de malla ciclón en direntes lugares del cantón, durante el año 2019
Instalación de 3 mini gimnasios en diferentes lugares del cantón durante el año 2019
Dotar de juegos infantiles a 40 áreas públicas  del Cantón Central de Heredia,durante el año 2019
Construcción de 200mts  tapias por demanda para diferentes áreas públicas del Cantón Central de Heredia.
Suministro e instalación de juegos infantiles para niños de 12 y 16 años.</t>
  </si>
  <si>
    <t>Recarpeteo de 6,2 km de vías del cantón central de Heredia durante el año 2019</t>
  </si>
  <si>
    <t>Construcción de 1300 rampas de accesibilidad en el cantón Central de Heredia durante el año 2019</t>
  </si>
  <si>
    <t>Dar seguimiento ante SENARA paa continuar con el proceso de aprobación de los más de vulnerabiliada</t>
  </si>
  <si>
    <t>Contratar la II etapa del proyecto de GpR</t>
  </si>
  <si>
    <t>Implementar un programa de capacitación al personal de policía municipal, que fortalezca la capacidad tecnica y operativa,   en temas de violencia intrafamiliar, equidad de género, trata de personas e iniciar con capacitacion por parte de la Escuela Nacional de Policia. Una capctiacion por trimestre.</t>
  </si>
  <si>
    <t>Al menos 1 convenios marco firmados entre municipalidades (Actualmente se esta en coordinaciones con Municipalidades Vecinas de Barva, Alajuela, Santo Domingo, San Pablo, San Rafael y Belén)</t>
  </si>
  <si>
    <t xml:space="preserve">Al menos 1 convenios marco /y acciones de cooperación institucional </t>
  </si>
  <si>
    <t xml:space="preserve">Desarrollar un plan de acción para la recuperación de espacios publicos: que incluya el tema de ventas ambulantes y zonas verdes municipales (Vinculacion del sistema de rotulado de areas publicas con el sistema ARGIS para brindar una respuesta más pronta y oportuna a los usuarios). </t>
  </si>
  <si>
    <t>Analisis y evaluación trimestral por medio de GPS de las unidades, para medir tiempos de respuestas en atención a Emergencias e incidentes.</t>
  </si>
  <si>
    <t>Al menos 3 capacitaciones a nivel anual  en áreas de zonas francas, centros comerciales y comerciantes independientes</t>
  </si>
  <si>
    <t>Realizar reuniones mensuales con la Comisión de Cultura, para coordinación de proyectos, así como los avances de  ejecución.</t>
  </si>
  <si>
    <t xml:space="preserve">Desarrollar dos procesos de capacitación dirigido al personal municipal sobre prevención del hostigamiento sexual. </t>
  </si>
  <si>
    <t>3 centros educactivos participan en el Programa Permanente de Educación para la Igualdad y Equidad</t>
  </si>
  <si>
    <t xml:space="preserve">Desarrollar dos procesos de capacitación en temas de derechos humanos dirigidos a autoridades locales, personal municipal y comunidad en general. </t>
  </si>
  <si>
    <t>Desarrollar un programa de atención terapéutica especializada que atienda a víctimas y ofensores de manera diferenciada así como grupos de autoayuda para personas familiares de colectivos LBGTIQ.</t>
  </si>
  <si>
    <t>Desarrollar una campaña de promoción de derechos para la prevención de la violencia contra las mujeres.</t>
  </si>
  <si>
    <t>Desarrollar un ciclo de 4 capacitaciones sobre participación política y ciudadana para mujeres del Cantón Central de Heredia</t>
  </si>
  <si>
    <t>Actualizar la política de Igualdad y Equidad de Género del Cantón Central de Heredia</t>
  </si>
  <si>
    <t>PORCENTAJE ALCANZADO 2018</t>
  </si>
  <si>
    <t>se tenía programado concluir el levantamiento topográfico del sistema de alcantarillado pluvial, sin embargo, por la época lluviosa el mismo se terminará durante los primeros meses del 2019.</t>
  </si>
  <si>
    <t>Dotar de 40 juegos infantiles
Instalaci´´on de 5000 metros de malla
Dotar de 10 mini gimnasios
Instalar 2 ballas de calistenia
Instalar 15 trampolines</t>
  </si>
  <si>
    <t>Se colocaron 725 (72,5%)</t>
  </si>
  <si>
    <t xml:space="preserve">se colocaron 725, debido a que el estado de las carreteras es bueno y no ha necesitado mucho bacheo, por lo que la concentración de los trabajos realizados se realizó en temas de alcantarillado y obra gris.  </t>
  </si>
  <si>
    <t>Se colocaron 1400 (70%)</t>
  </si>
  <si>
    <t xml:space="preserve">Se requiere disminuri el alcance de la meta debido a que  la nueva contratación posee diferentes tipos de rampas a diferentes precios por unidad de medida, esto hace que se tenga que promediar r el costo de las diferentes rampas (total de 9 tipos) y se calcule un nuevo alcance de acuerdo al contendio presupuestario existente. </t>
  </si>
  <si>
    <t>Cosntrucción puente San Rafael de Vara Blanca y Puente las Cloacas</t>
  </si>
  <si>
    <t>Remodelacón de 12 áeas públics</t>
  </si>
  <si>
    <t>Este proyecto tiene una ejecución de un 95%, se debió ampliar el plazo de entrega por atrasos producto de lluvias, lo que afecto la programación. Sin embargo solo quedó un área pendiente por lo que se cumplio la meta a nivel Plan de Desarrollo</t>
  </si>
  <si>
    <t xml:space="preserve">Se dio un atraso en el porcentaje trimestral de cumplimiento en el III Trimestre el cual se reportó en 0% , puesto   que dependía de  la contracción externa del  proyecto de Expediente Único Digita,  la cual presentó varios atrasos en el proceso (El proyecto se encentró en refrendo interno en la Dirección de Asesoría y Gestión Jurídica lo cual atrasó su aprobación)aspecto  que quedó justificado en su momento , a lo que se sumó la  ausencia como Encargada del Archivo Central  por licencia de maternidad en ese periodo. El Contrato adenda  41-2018/CD00156-01  se aprobó hasta el 06 de noviembre y  el  29 de ese mismo mes  sale la orden compra  N°61303, se coordinan y realizan  reuniones con las empresa  contratada  GSI  y  la unidad con la que se da inicio , también se gira orden de inicio y se coordina una charla con todas  las unidades. </t>
  </si>
  <si>
    <t xml:space="preserve">A través de una contratación externa realizar una Estrategia hasta 2021 para implementar el Expediente Único en las áreas que más lo requieran de conformidad con la etapa de identificación. </t>
  </si>
  <si>
    <t>embargo a pesar de que han existido  diversos acercamientos con municipalidades vecinas como San Pablo, San Rafael, Santo Domingo y Barva, en los cuales estos Municipios solicitan de manera informal la colaboración de nuestra Policía Municipal dada su experiencia en distintos temas, al momento de intentar gestionar un convenio formal dichos Municipios no se interesan más en formalizar la ayuda mutua  por medio de Convenios, máxime cuando se les solicita que nos presenten una propuesta formal para nosotros analizarla desde el punto de vista legal y presupuestario, todo esto ha dado al traste a que por el momento no se firmen los citados convenios. Recientemente y mediante oficio DSC-358-2018 del 03 de octubre 2018, se remitió un borrador de convenio para el monitoreo mutuo de cámaras con la Municipalidad de San Jose, luego del análisis y valoración y según el Departamento Legal se le deben hacer algunas modificaciones, las cuales se trabajan actualmente. Por distintas razones sobre todo presupuestarias, los Municipios vecinos se ven limitados en su actuar y esto ha sido el principal inconveniente para que se firmen estos convenios.</t>
  </si>
  <si>
    <r>
      <t>El puente de San Rafael de Vara Blanca quedó en un 25%, el proyecto fue licitado, pero recibió una apelación por parte de la Contraloría General de la República, la cual fue presentada en el mes de agosto y resuelta en el mes de Octubre, situación que afectó considerablemente la programación planteada. y el Puente las Cloaclas , se</t>
    </r>
    <r>
      <rPr>
        <sz val="11"/>
        <color theme="1"/>
        <rFont val="Calibri"/>
        <family val="2"/>
        <scheme val="minor"/>
      </rPr>
      <t xml:space="preserve"> </t>
    </r>
    <r>
      <rPr>
        <sz val="11"/>
        <color theme="1"/>
        <rFont val="Georgia"/>
        <family val="1"/>
      </rPr>
      <t>espera tener la entrega para el mes de febrero. Se requirió la reubicación de servicios públicos y esto significo plazos de espera en la programación de la ESPH y el ICE, a este último se sumó el tema de la huelga.</t>
    </r>
  </si>
  <si>
    <t>Promover por los medios idóneos la inscripción de empresas en el modulo de empleo( Se modifica según oficio IL-023-2018)</t>
  </si>
  <si>
    <t>Se tenía programado por parte de Intermediación Laboral, promover por los medios idóneos la inscripción de empresas en el módulo de empleo, para lo cual se programó un estudio de mercado de 137 empresas, de las cuales se intervinieron 62, por lo que lo restante quedaría para principios del año 2019.</t>
  </si>
  <si>
    <t>A pesar de que han existido  diversos acercamientos con municipalidades vecinas como San Pablo, San Rafael, Santo Domingo y Barva, en los cuales estos Municipios solicitan de manera informal la colaboración de nuestra Policía Municipal dada su experiencia en distintos temas, al momento de intentar gestionar un convenio formal dichos Municipios no se interesan más en formalizar la ayuda mutua  por medio de Convenios, máxime cuando se les solicita que nos presenten una propuesta formal para nosotros analizarla desde el punto de vista legal y presupuestario, todo esto ha dado al traste a que por el momento no se firmen los citados convenios. Recientemente y mediante oficio DSC-358-2018 del 03 de octubre 2018, se remitió un borrador de convenio para el monitoreo mutuo de cámaras con la Municipalidad de San Jose, luego del análisis y valoración y según el Departamento Legal se le deben hacer algunas modificaciones, las cuales se trabajan actualmente. Por distintas razones sobre todo presupuestarias, los Municipios vecinos se ven limitados en su actuar y esto ha sido el principal inconveniente para que se firmen estos convenios.</t>
  </si>
  <si>
    <r>
      <t>El puente de San Rafael de Vara Blanca quedó en un 25%, el proyecto fue licitado, pero recibió una apelación por parte de la Contraloría General de la República, la cual fue presentada en el mes de agosto y resuelta en el mes de Octubre, situación que afectó considerablemente la programación planteada. y el Puente las Cloaclas , se</t>
    </r>
    <r>
      <rPr>
        <sz val="14"/>
        <color theme="1"/>
        <rFont val="Calibri"/>
        <family val="2"/>
        <scheme val="minor"/>
      </rPr>
      <t xml:space="preserve"> </t>
    </r>
    <r>
      <rPr>
        <sz val="14"/>
        <color theme="1"/>
        <rFont val="Georgia"/>
        <family val="1"/>
      </rPr>
      <t>espera tener la entrega para el mes de febrero. Se requirió la reubicación de servicios públicos y esto significo plazos de espera en la programación de la ESPH y el ICE, a este último se sumó el tema de la huelga.</t>
    </r>
  </si>
  <si>
    <t>PLAN DE DESARROLLO MUNICIPAL DE MEDIANO PLAZO 2017-2022</t>
  </si>
  <si>
    <t>EVALUACION PERIODO 2018</t>
  </si>
  <si>
    <t>RESUMEN DE METAS NO ALCANZADAS AL 100% DURANTE EL PERIODO 2018</t>
  </si>
  <si>
    <t>Dirección Inversión Publica</t>
  </si>
  <si>
    <t>Unidad de Gestión Vial, Dirección Inversión Pública</t>
  </si>
  <si>
    <t>Gestor de Seguridad Ciudadana</t>
  </si>
  <si>
    <t>Encargada Archivo Central</t>
  </si>
  <si>
    <t>Intermediación Laboral</t>
  </si>
  <si>
    <t xml:space="preserve">Se requiere disminuir  el alcance de la meta debido a que  la nueva contratación posee diferentes tipos de rampas a diferentes precios por unidad de medida, esto hace que se tenga que promediar r el costo de las diferentes rampas (total de 9 tipos) y se calcule un nuevo alcance de acuerdo al contendio presupuestario existente.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</si>
</sst>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1"/>
      <color theme="0"/>
      <name val="Calibri"/>
      <family val="2"/>
      <scheme val="minor"/>
    </font>
    <font>
      <sz val="8"/>
      <name val="Calibri"/>
      <family val="2"/>
      <scheme val="minor"/>
    </font>
    <font>
      <sz val="12"/>
      <color rgb="FF000000"/>
      <name val="Calibri"/>
      <family val="2"/>
    </font>
    <font>
      <sz val="10"/>
      <color indexed="81"/>
      <name val="Calibri"/>
      <family val="2"/>
    </font>
    <font>
      <b/>
      <sz val="10"/>
      <color indexed="81"/>
      <name val="Calibri"/>
      <family val="2"/>
    </font>
    <font>
      <b/>
      <sz val="14"/>
      <color theme="1"/>
      <name val="Calibri"/>
      <family val="2"/>
      <scheme val="minor"/>
    </font>
    <font>
      <i/>
      <sz val="14"/>
      <color theme="1"/>
      <name val="Calibri"/>
      <family val="2"/>
      <scheme val="minor"/>
    </font>
    <font>
      <b/>
      <sz val="14"/>
      <color theme="0"/>
      <name val="Calibri"/>
      <family val="2"/>
      <scheme val="minor"/>
    </font>
    <font>
      <sz val="14"/>
      <color theme="1"/>
      <name val="Calibri"/>
      <family val="2"/>
      <scheme val="minor"/>
    </font>
    <font>
      <sz val="14"/>
      <name val="Calibri"/>
      <family val="2"/>
      <scheme val="minor"/>
    </font>
    <font>
      <sz val="14"/>
      <color theme="1"/>
      <name val="Times New Roman"/>
      <family val="1"/>
    </font>
    <font>
      <b/>
      <sz val="14"/>
      <color rgb="FF000000"/>
      <name val="Calibri"/>
      <family val="2"/>
    </font>
    <font>
      <sz val="14"/>
      <name val="Calibri"/>
      <family val="2"/>
    </font>
    <font>
      <i/>
      <sz val="14"/>
      <color rgb="FF000000"/>
      <name val="Calibri"/>
      <family val="2"/>
    </font>
    <font>
      <b/>
      <sz val="14"/>
      <color rgb="FFFFFFFF"/>
      <name val="Calibri"/>
      <family val="2"/>
    </font>
    <font>
      <sz val="14"/>
      <color rgb="FF000000"/>
      <name val="Calibri"/>
      <family val="2"/>
    </font>
    <font>
      <sz val="14"/>
      <color rgb="FFFF0000"/>
      <name val="Calibri"/>
      <family val="2"/>
    </font>
    <font>
      <sz val="14"/>
      <color rgb="FF222222"/>
      <name val="Calibri"/>
      <family val="2"/>
    </font>
    <font>
      <sz val="14"/>
      <color rgb="FFFF0000"/>
      <name val="Calibri"/>
      <family val="2"/>
      <scheme val="minor"/>
    </font>
    <font>
      <sz val="9"/>
      <color indexed="81"/>
      <name val="Tahoma"/>
      <family val="2"/>
    </font>
    <font>
      <b/>
      <sz val="9"/>
      <color indexed="81"/>
      <name val="Tahoma"/>
      <family val="2"/>
    </font>
    <font>
      <sz val="11"/>
      <name val="Calibri Light"/>
      <family val="1"/>
      <scheme val="major"/>
    </font>
    <font>
      <sz val="11"/>
      <name val="Calibri"/>
      <family val="2"/>
      <scheme val="minor"/>
    </font>
    <font>
      <sz val="11"/>
      <name val="Arial"/>
      <family val="2"/>
    </font>
    <font>
      <sz val="10"/>
      <name val="Arial"/>
      <family val="2"/>
    </font>
    <font>
      <sz val="10"/>
      <name val="Calibri Light"/>
      <family val="1"/>
      <scheme val="major"/>
    </font>
    <font>
      <sz val="10"/>
      <color rgb="FF000000"/>
      <name val="Calibri"/>
      <family val="2"/>
    </font>
    <font>
      <b/>
      <sz val="11"/>
      <color theme="1"/>
      <name val="Arial"/>
      <family val="2"/>
    </font>
    <font>
      <sz val="11"/>
      <color theme="1"/>
      <name val="Arial"/>
      <family val="2"/>
    </font>
    <font>
      <i/>
      <sz val="11"/>
      <color theme="1"/>
      <name val="Arial"/>
      <family val="2"/>
    </font>
    <font>
      <sz val="11"/>
      <color rgb="FF000000"/>
      <name val="Arial"/>
      <family val="2"/>
    </font>
    <font>
      <sz val="11"/>
      <color rgb="FFFF0000"/>
      <name val="Arial"/>
      <family val="2"/>
    </font>
    <font>
      <b/>
      <sz val="11"/>
      <name val="Arial"/>
      <family val="2"/>
    </font>
    <font>
      <b/>
      <i/>
      <sz val="11"/>
      <color theme="1"/>
      <name val="Arial"/>
      <family val="2"/>
    </font>
    <font>
      <b/>
      <sz val="16"/>
      <color theme="1"/>
      <name val="Arial"/>
      <family val="2"/>
    </font>
    <font>
      <sz val="10"/>
      <name val="Arial"/>
    </font>
    <font>
      <sz val="11"/>
      <color rgb="FFFF0000"/>
      <name val="Calibri Light"/>
      <family val="1"/>
      <scheme val="major"/>
    </font>
    <font>
      <sz val="10"/>
      <name val="Calibri"/>
      <family val="2"/>
    </font>
    <font>
      <sz val="10"/>
      <name val="Calibri"/>
      <family val="2"/>
      <scheme val="minor"/>
    </font>
    <font>
      <sz val="11"/>
      <color theme="1"/>
      <name val="Georgia"/>
      <family val="1"/>
    </font>
    <font>
      <b/>
      <sz val="12"/>
      <color theme="1"/>
      <name val="Calibri"/>
      <family val="2"/>
      <scheme val="minor"/>
    </font>
    <font>
      <sz val="14"/>
      <name val="Century"/>
      <family val="1"/>
    </font>
    <font>
      <sz val="11"/>
      <color rgb="FF0070C0"/>
      <name val="Calibri Light"/>
      <family val="1"/>
      <scheme val="major"/>
    </font>
    <font>
      <sz val="11"/>
      <color rgb="FF00B050"/>
      <name val="Calibri Light"/>
      <family val="1"/>
      <scheme val="major"/>
    </font>
    <font>
      <b/>
      <sz val="11"/>
      <name val="Calibri Light"/>
      <family val="1"/>
      <scheme val="major"/>
    </font>
    <font>
      <b/>
      <sz val="14"/>
      <name val="Calibri"/>
      <family val="2"/>
    </font>
    <font>
      <b/>
      <sz val="14"/>
      <name val="Calibri"/>
      <family val="2"/>
      <scheme val="minor"/>
    </font>
    <font>
      <sz val="14"/>
      <color theme="1"/>
      <name val="Georgia"/>
      <family val="1"/>
    </font>
    <font>
      <sz val="14"/>
      <name val="Arial"/>
      <family val="2"/>
    </font>
    <font>
      <sz val="14"/>
      <name val="Calibri Light"/>
      <family val="1"/>
      <scheme val="major"/>
    </font>
    <font>
      <b/>
      <sz val="22"/>
      <color theme="1"/>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theme="8" tint="-0.499984740745262"/>
        <bgColor indexed="64"/>
      </patternFill>
    </fill>
    <fill>
      <patternFill patternType="solid">
        <fgColor rgb="FFD8D8D8"/>
        <bgColor rgb="FFD8D8D8"/>
      </patternFill>
    </fill>
    <fill>
      <patternFill patternType="solid">
        <fgColor rgb="FF1F3864"/>
        <bgColor rgb="FF1F3864"/>
      </patternFill>
    </fill>
    <fill>
      <patternFill patternType="solid">
        <fgColor rgb="FFFFFFFF"/>
        <bgColor rgb="FFFFFFFF"/>
      </patternFill>
    </fill>
    <fill>
      <patternFill patternType="solid">
        <fgColor theme="0" tint="-0.14999847407452621"/>
        <bgColor rgb="FFD8D8D8"/>
      </patternFill>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rgb="FF1F3864"/>
      </patternFill>
    </fill>
  </fills>
  <borders count="9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rgb="FFA5A5A5"/>
      </right>
      <top/>
      <bottom style="thin">
        <color rgb="FFA5A5A5"/>
      </bottom>
      <diagonal/>
    </border>
    <border>
      <left/>
      <right/>
      <top/>
      <bottom style="thin">
        <color rgb="FFA5A5A5"/>
      </bottom>
      <diagonal/>
    </border>
    <border>
      <left style="thin">
        <color rgb="FFA5A5A5"/>
      </left>
      <right/>
      <top/>
      <bottom style="thin">
        <color rgb="FFA5A5A5"/>
      </bottom>
      <diagonal/>
    </border>
    <border>
      <left style="thin">
        <color rgb="FFA5A5A5"/>
      </left>
      <right style="thin">
        <color rgb="FFA5A5A5"/>
      </right>
      <top/>
      <bottom style="thin">
        <color rgb="FFA5A5A5"/>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right style="thin">
        <color rgb="FFA5A5A5"/>
      </right>
      <top/>
      <bottom/>
      <diagonal/>
    </border>
    <border>
      <left style="thin">
        <color rgb="FFA5A5A5"/>
      </left>
      <right/>
      <top/>
      <bottom/>
      <diagonal/>
    </border>
    <border>
      <left style="thin">
        <color rgb="FFA5A5A5"/>
      </left>
      <right style="thin">
        <color rgb="FFA5A5A5"/>
      </right>
      <top/>
      <bottom/>
      <diagonal/>
    </border>
    <border>
      <left style="thin">
        <color rgb="FFA5A5A5"/>
      </left>
      <right style="thin">
        <color rgb="FFA5A5A5"/>
      </right>
      <top style="thin">
        <color rgb="FFA5A5A5"/>
      </top>
      <bottom/>
      <diagonal/>
    </border>
    <border>
      <left/>
      <right style="thin">
        <color rgb="FFA5A5A5"/>
      </right>
      <top style="thin">
        <color rgb="FFA5A5A5"/>
      </top>
      <bottom/>
      <diagonal/>
    </border>
    <border>
      <left/>
      <right/>
      <top style="thin">
        <color rgb="FFA5A5A5"/>
      </top>
      <bottom/>
      <diagonal/>
    </border>
    <border>
      <left style="thin">
        <color rgb="FFA5A5A5"/>
      </left>
      <right/>
      <top style="thin">
        <color rgb="FFA5A5A5"/>
      </top>
      <bottom/>
      <diagonal/>
    </border>
    <border>
      <left style="thin">
        <color rgb="FFB7B7B7"/>
      </left>
      <right style="thin">
        <color rgb="FFB7B7B7"/>
      </right>
      <top/>
      <bottom style="thin">
        <color rgb="FFB7B7B7"/>
      </bottom>
      <diagonal/>
    </border>
    <border>
      <left/>
      <right style="thin">
        <color rgb="FFB7B7B7"/>
      </right>
      <top style="thin">
        <color rgb="FFB7B7B7"/>
      </top>
      <bottom style="thin">
        <color rgb="FFB7B7B7"/>
      </bottom>
      <diagonal/>
    </border>
    <border>
      <left/>
      <right/>
      <top style="thin">
        <color rgb="FFB7B7B7"/>
      </top>
      <bottom style="thin">
        <color rgb="FFB7B7B7"/>
      </bottom>
      <diagonal/>
    </border>
    <border>
      <left style="thin">
        <color rgb="FFB7B7B7"/>
      </left>
      <right/>
      <top style="thin">
        <color rgb="FFB7B7B7"/>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bottom/>
      <diagonal/>
    </border>
    <border>
      <left style="thin">
        <color rgb="FFB7B7B7"/>
      </left>
      <right style="thin">
        <color rgb="FFB7B7B7"/>
      </right>
      <top style="thin">
        <color rgb="FFB7B7B7"/>
      </top>
      <bottom/>
      <diagonal/>
    </border>
    <border>
      <left style="thin">
        <color rgb="FF999999"/>
      </left>
      <right style="thin">
        <color rgb="FF999999"/>
      </right>
      <top style="thin">
        <color rgb="FF999999"/>
      </top>
      <bottom style="thin">
        <color rgb="FF999999"/>
      </bottom>
      <diagonal/>
    </border>
    <border>
      <left/>
      <right style="thin">
        <color rgb="FFB7B7B7"/>
      </right>
      <top/>
      <bottom style="thin">
        <color rgb="FFB7B7B7"/>
      </bottom>
      <diagonal/>
    </border>
    <border>
      <left style="thin">
        <color rgb="FFB7B7B7"/>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rgb="FFB7B7B7"/>
      </left>
      <right/>
      <top style="thin">
        <color rgb="FFB7B7B7"/>
      </top>
      <bottom/>
      <diagonal/>
    </border>
    <border>
      <left style="thin">
        <color auto="1"/>
      </left>
      <right style="thin">
        <color auto="1"/>
      </right>
      <top style="thin">
        <color auto="1"/>
      </top>
      <bottom style="thin">
        <color auto="1"/>
      </bottom>
      <diagonal/>
    </border>
    <border>
      <left/>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77111117893"/>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499984740745262"/>
      </bottom>
      <diagonal/>
    </border>
    <border>
      <left/>
      <right style="thin">
        <color theme="0" tint="-0.34998626667073579"/>
      </right>
      <top style="thin">
        <color theme="0" tint="-0.34998626667073579"/>
      </top>
      <bottom style="thin">
        <color theme="0" tint="-0.499984740745262"/>
      </bottom>
      <diagonal/>
    </border>
    <border>
      <left style="thin">
        <color theme="0" tint="-0.34998626667073579"/>
      </left>
      <right/>
      <top style="thin">
        <color theme="0" tint="-0.499984740745262"/>
      </top>
      <bottom style="thin">
        <color theme="0" tint="-0.34998626667073579"/>
      </bottom>
      <diagonal/>
    </border>
    <border>
      <left/>
      <right style="thin">
        <color theme="0" tint="-0.34998626667073579"/>
      </right>
      <top style="thin">
        <color theme="0" tint="-0.499984740745262"/>
      </top>
      <bottom style="thin">
        <color theme="0" tint="-0.34998626667073579"/>
      </bottom>
      <diagonal/>
    </border>
    <border>
      <left/>
      <right style="thin">
        <color theme="0" tint="-0.499984740745262"/>
      </right>
      <top style="thin">
        <color theme="0" tint="-0.34998626667073579"/>
      </top>
      <bottom/>
      <diagonal/>
    </border>
    <border>
      <left/>
      <right style="thin">
        <color theme="0" tint="-0.499984740745262"/>
      </right>
      <top/>
      <bottom style="thin">
        <color theme="0" tint="-0.34998626667073579"/>
      </bottom>
      <diagonal/>
    </border>
    <border>
      <left/>
      <right style="thin">
        <color auto="1"/>
      </right>
      <top style="thin">
        <color rgb="FFA5A5A5"/>
      </top>
      <bottom style="thin">
        <color rgb="FFA5A5A5"/>
      </bottom>
      <diagonal/>
    </border>
    <border>
      <left/>
      <right style="thin">
        <color rgb="FFB7B7B7"/>
      </right>
      <top/>
      <bottom/>
      <diagonal/>
    </border>
    <border>
      <left/>
      <right style="thin">
        <color rgb="FFB7B7B7"/>
      </right>
      <top style="thin">
        <color rgb="FFB7B7B7"/>
      </top>
      <bottom/>
      <diagonal/>
    </border>
    <border>
      <left style="thin">
        <color rgb="FF999999"/>
      </left>
      <right/>
      <top style="thin">
        <color rgb="FF999999"/>
      </top>
      <bottom style="thin">
        <color rgb="FF999999"/>
      </bottom>
      <diagonal/>
    </border>
    <border>
      <left style="thin">
        <color rgb="FFA5A5A5"/>
      </left>
      <right style="thin">
        <color rgb="FFB7B7B7"/>
      </right>
      <top style="thin">
        <color rgb="FFB7B7B7"/>
      </top>
      <bottom/>
      <diagonal/>
    </border>
    <border>
      <left style="thin">
        <color rgb="FFA5A5A5"/>
      </left>
      <right style="thin">
        <color rgb="FFB7B7B7"/>
      </right>
      <top/>
      <bottom style="thin">
        <color rgb="FFB7B7B7"/>
      </bottom>
      <diagonal/>
    </border>
    <border>
      <left style="thin">
        <color rgb="FFB7B7B7"/>
      </left>
      <right/>
      <top/>
      <bottom style="thin">
        <color rgb="FFB7B7B7"/>
      </bottom>
      <diagonal/>
    </border>
    <border>
      <left/>
      <right/>
      <top/>
      <bottom style="thin">
        <color rgb="FFB7B7B7"/>
      </bottom>
      <diagonal/>
    </border>
    <border>
      <left/>
      <right style="thin">
        <color rgb="FFA5A5A5"/>
      </right>
      <top/>
      <bottom style="thin">
        <color rgb="FFB7B7B7"/>
      </bottom>
      <diagonal/>
    </border>
    <border>
      <left/>
      <right style="thin">
        <color rgb="FF999999"/>
      </right>
      <top style="thin">
        <color rgb="FF999999"/>
      </top>
      <bottom style="thin">
        <color rgb="FF999999"/>
      </bottom>
      <diagonal/>
    </border>
    <border>
      <left style="thin">
        <color rgb="FFB7B7B7"/>
      </left>
      <right/>
      <top style="thin">
        <color rgb="FFA5A5A5"/>
      </top>
      <bottom style="thin">
        <color rgb="FFA5A5A5"/>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thin">
        <color auto="1"/>
      </right>
      <top style="thin">
        <color theme="0" tint="-0.34998626667073579"/>
      </top>
      <bottom style="thin">
        <color theme="0" tint="-0.34998626667073579"/>
      </bottom>
      <diagonal/>
    </border>
    <border>
      <left/>
      <right style="thin">
        <color auto="1"/>
      </right>
      <top style="thin">
        <color theme="0" tint="-0.34998626667073579"/>
      </top>
      <bottom/>
      <diagonal/>
    </border>
    <border>
      <left/>
      <right style="thin">
        <color auto="1"/>
      </right>
      <top/>
      <bottom/>
      <diagonal/>
    </border>
    <border>
      <left/>
      <right style="thin">
        <color auto="1"/>
      </right>
      <top/>
      <bottom style="thin">
        <color theme="0" tint="-0.34998626667073579"/>
      </bottom>
      <diagonal/>
    </border>
    <border>
      <left/>
      <right style="thin">
        <color auto="1"/>
      </right>
      <top style="thin">
        <color auto="1"/>
      </top>
      <bottom/>
      <diagonal/>
    </border>
    <border>
      <left/>
      <right style="medium">
        <color indexed="64"/>
      </right>
      <top style="medium">
        <color indexed="64"/>
      </top>
      <bottom style="medium">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bottom style="thin">
        <color indexed="64"/>
      </bottom>
      <diagonal/>
    </border>
    <border>
      <left/>
      <right style="thin">
        <color theme="0" tint="-0.34998626667073579"/>
      </right>
      <top/>
      <bottom style="thin">
        <color indexed="64"/>
      </bottom>
      <diagonal/>
    </border>
    <border>
      <left style="thin">
        <color theme="0" tint="-0.34998626667073579"/>
      </left>
      <right/>
      <top style="thin">
        <color theme="0" tint="-0.34998626667073579"/>
      </top>
      <bottom style="thin">
        <color indexed="64"/>
      </bottom>
      <diagonal/>
    </border>
  </borders>
  <cellStyleXfs count="6">
    <xf numFmtId="0" fontId="0" fillId="0" borderId="0"/>
    <xf numFmtId="9" fontId="4" fillId="0" borderId="0" applyFont="0" applyFill="0" applyBorder="0" applyAlignment="0" applyProtection="0"/>
    <xf numFmtId="0" fontId="10" fillId="0" borderId="0"/>
    <xf numFmtId="0" fontId="43" fillId="0" borderId="0"/>
    <xf numFmtId="9" fontId="32" fillId="0" borderId="0" applyFont="0" applyFill="0" applyBorder="0" applyAlignment="0" applyProtection="0"/>
    <xf numFmtId="0" fontId="43" fillId="0" borderId="0"/>
  </cellStyleXfs>
  <cellXfs count="1000">
    <xf numFmtId="0" fontId="0" fillId="0" borderId="0" xfId="0"/>
    <xf numFmtId="0" fontId="6" fillId="0" borderId="0" xfId="0" applyFont="1" applyAlignment="1">
      <alignment vertical="center" wrapText="1"/>
    </xf>
    <xf numFmtId="0" fontId="5"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Border="1" applyAlignment="1">
      <alignment vertical="center" wrapText="1"/>
    </xf>
    <xf numFmtId="0" fontId="13"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10" fontId="16" fillId="0" borderId="1" xfId="1" applyNumberFormat="1" applyFont="1" applyBorder="1" applyAlignment="1">
      <alignment horizontal="center" vertical="center" wrapText="1"/>
    </xf>
    <xf numFmtId="9" fontId="16" fillId="0" borderId="1" xfId="1" quotePrefix="1" applyNumberFormat="1" applyFont="1" applyBorder="1" applyAlignment="1">
      <alignment horizontal="center" vertical="center" wrapText="1"/>
    </xf>
    <xf numFmtId="9" fontId="16" fillId="0" borderId="1" xfId="1"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vertical="center" wrapText="1"/>
    </xf>
    <xf numFmtId="10" fontId="16"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9" fontId="16" fillId="0" borderId="1" xfId="0" applyNumberFormat="1" applyFont="1" applyBorder="1" applyAlignment="1">
      <alignment horizontal="center" vertical="center" wrapText="1"/>
    </xf>
    <xf numFmtId="0" fontId="16" fillId="2" borderId="7" xfId="0"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7" xfId="0" applyFont="1" applyBorder="1" applyAlignment="1">
      <alignment vertical="center" wrapText="1"/>
    </xf>
    <xf numFmtId="0" fontId="15" fillId="3" borderId="5" xfId="0" applyFont="1" applyFill="1" applyBorder="1" applyAlignment="1">
      <alignment horizontal="center" vertical="center" wrapText="1"/>
    </xf>
    <xf numFmtId="0" fontId="16" fillId="0" borderId="41" xfId="0" applyFont="1" applyBorder="1" applyAlignment="1">
      <alignment horizontal="center" vertical="center" wrapText="1"/>
    </xf>
    <xf numFmtId="0" fontId="16" fillId="0" borderId="41" xfId="0" applyFont="1" applyBorder="1" applyAlignment="1">
      <alignment vertical="center" wrapText="1"/>
    </xf>
    <xf numFmtId="0" fontId="16" fillId="0" borderId="2" xfId="0" applyFont="1" applyBorder="1" applyAlignment="1">
      <alignment horizontal="center" vertical="center" wrapText="1"/>
    </xf>
    <xf numFmtId="0" fontId="16" fillId="0" borderId="1" xfId="0" applyFont="1" applyFill="1" applyBorder="1" applyAlignment="1">
      <alignment vertical="center" wrapText="1"/>
    </xf>
    <xf numFmtId="0" fontId="16" fillId="0" borderId="11" xfId="0" applyFont="1" applyBorder="1" applyAlignment="1">
      <alignment vertical="center" wrapText="1"/>
    </xf>
    <xf numFmtId="0" fontId="16" fillId="0" borderId="15" xfId="0" applyFont="1" applyBorder="1" applyAlignment="1">
      <alignment vertical="center" wrapText="1"/>
    </xf>
    <xf numFmtId="0" fontId="16" fillId="0" borderId="9" xfId="0" applyFont="1" applyBorder="1" applyAlignment="1">
      <alignment vertical="center" wrapText="1"/>
    </xf>
    <xf numFmtId="0" fontId="16" fillId="0" borderId="44" xfId="0" applyFont="1" applyBorder="1" applyAlignment="1">
      <alignment vertical="center" wrapText="1"/>
    </xf>
    <xf numFmtId="0" fontId="17" fillId="0" borderId="1" xfId="0" applyFont="1" applyFill="1" applyBorder="1" applyAlignment="1">
      <alignment vertical="center" wrapText="1"/>
    </xf>
    <xf numFmtId="0" fontId="13" fillId="2" borderId="41" xfId="0" applyFont="1" applyFill="1" applyBorder="1" applyAlignment="1">
      <alignment horizontal="center" vertical="center" wrapText="1"/>
    </xf>
    <xf numFmtId="0" fontId="16" fillId="0" borderId="45" xfId="0" applyFont="1" applyBorder="1" applyAlignment="1">
      <alignment vertical="center" wrapText="1"/>
    </xf>
    <xf numFmtId="0" fontId="13" fillId="2" borderId="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16" fillId="0" borderId="41" xfId="0" applyFont="1" applyBorder="1" applyAlignment="1">
      <alignment horizontal="justify" vertical="center" wrapText="1"/>
    </xf>
    <xf numFmtId="0" fontId="16" fillId="0" borderId="43" xfId="0" applyFont="1" applyBorder="1" applyAlignment="1">
      <alignment vertical="center" wrapText="1"/>
    </xf>
    <xf numFmtId="0" fontId="16" fillId="0" borderId="42" xfId="0" applyFont="1" applyBorder="1" applyAlignment="1">
      <alignment vertical="center" wrapText="1"/>
    </xf>
    <xf numFmtId="9" fontId="16" fillId="0" borderId="41" xfId="0" applyNumberFormat="1" applyFont="1" applyBorder="1" applyAlignment="1">
      <alignment horizontal="center" vertical="center" wrapText="1"/>
    </xf>
    <xf numFmtId="0" fontId="16" fillId="2" borderId="13" xfId="0" applyFont="1" applyFill="1" applyBorder="1" applyAlignment="1">
      <alignment horizontal="center" vertical="center" wrapText="1"/>
    </xf>
    <xf numFmtId="0" fontId="17" fillId="0" borderId="7" xfId="0" applyFont="1" applyFill="1" applyBorder="1" applyAlignment="1">
      <alignment horizontal="left" vertical="center" wrapText="1"/>
    </xf>
    <xf numFmtId="0" fontId="16" fillId="2" borderId="9" xfId="0" applyFont="1" applyFill="1" applyBorder="1" applyAlignment="1">
      <alignment horizontal="center" vertical="center" wrapText="1"/>
    </xf>
    <xf numFmtId="0" fontId="16" fillId="0" borderId="45" xfId="0" applyFont="1" applyBorder="1" applyAlignment="1">
      <alignment horizontal="justify" vertical="center"/>
    </xf>
    <xf numFmtId="10" fontId="16" fillId="0" borderId="41" xfId="0" applyNumberFormat="1" applyFont="1" applyBorder="1" applyAlignment="1">
      <alignment horizontal="center" vertical="center" wrapText="1"/>
    </xf>
    <xf numFmtId="0" fontId="16" fillId="2" borderId="45"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0" borderId="41" xfId="0" applyFont="1" applyBorder="1" applyAlignment="1">
      <alignment horizontal="justify" vertical="center"/>
    </xf>
    <xf numFmtId="0" fontId="17" fillId="0" borderId="15" xfId="0" applyFont="1" applyFill="1" applyBorder="1" applyAlignment="1">
      <alignment vertical="center" wrapText="1"/>
    </xf>
    <xf numFmtId="10" fontId="16" fillId="0" borderId="7" xfId="0" applyNumberFormat="1" applyFont="1" applyBorder="1" applyAlignment="1">
      <alignment horizontal="center" vertical="center" wrapText="1"/>
    </xf>
    <xf numFmtId="0" fontId="23" fillId="0" borderId="0" xfId="2" applyFont="1" applyAlignment="1">
      <alignment vertical="center" wrapText="1"/>
    </xf>
    <xf numFmtId="0" fontId="23" fillId="0" borderId="0" xfId="2" applyFont="1" applyAlignment="1"/>
    <xf numFmtId="0" fontId="19" fillId="4" borderId="23" xfId="2" applyFont="1" applyFill="1" applyBorder="1" applyAlignment="1">
      <alignment horizontal="center" vertical="center" wrapText="1"/>
    </xf>
    <xf numFmtId="0" fontId="22" fillId="5" borderId="23" xfId="2" applyFont="1" applyFill="1" applyBorder="1" applyAlignment="1">
      <alignment horizontal="center" vertical="center" wrapText="1"/>
    </xf>
    <xf numFmtId="0" fontId="23" fillId="4" borderId="23" xfId="2" applyFont="1" applyFill="1" applyBorder="1" applyAlignment="1">
      <alignment horizontal="center" vertical="center" wrapText="1"/>
    </xf>
    <xf numFmtId="0" fontId="23" fillId="0" borderId="23" xfId="2" applyFont="1" applyBorder="1" applyAlignment="1">
      <alignment vertical="center" wrapText="1"/>
    </xf>
    <xf numFmtId="0" fontId="23" fillId="0" borderId="23" xfId="2" applyFont="1" applyBorder="1" applyAlignment="1">
      <alignment horizontal="center" vertical="center" wrapText="1"/>
    </xf>
    <xf numFmtId="10" fontId="23" fillId="0" borderId="23" xfId="2" applyNumberFormat="1" applyFont="1" applyBorder="1" applyAlignment="1">
      <alignment horizontal="center" vertical="center" wrapText="1"/>
    </xf>
    <xf numFmtId="9" fontId="23" fillId="0" borderId="23" xfId="2" applyNumberFormat="1" applyFont="1" applyBorder="1" applyAlignment="1">
      <alignment horizontal="center" vertical="center" wrapText="1"/>
    </xf>
    <xf numFmtId="0" fontId="22" fillId="5" borderId="20" xfId="2" applyFont="1" applyFill="1" applyBorder="1" applyAlignment="1">
      <alignment horizontal="center" vertical="center" wrapText="1"/>
    </xf>
    <xf numFmtId="0" fontId="20" fillId="0" borderId="0" xfId="2" applyFont="1" applyAlignment="1">
      <alignment vertical="center" wrapText="1"/>
    </xf>
    <xf numFmtId="0" fontId="22" fillId="5" borderId="27" xfId="2" applyFont="1" applyFill="1" applyBorder="1" applyAlignment="1">
      <alignment horizontal="center" vertical="center" wrapText="1"/>
    </xf>
    <xf numFmtId="0" fontId="19" fillId="4" borderId="27" xfId="2" applyFont="1" applyFill="1" applyBorder="1" applyAlignment="1">
      <alignment horizontal="center" vertical="center" wrapText="1"/>
    </xf>
    <xf numFmtId="0" fontId="23" fillId="4" borderId="35" xfId="2" applyFont="1" applyFill="1" applyBorder="1" applyAlignment="1">
      <alignment horizontal="center" vertical="center" wrapText="1"/>
    </xf>
    <xf numFmtId="0" fontId="23" fillId="0" borderId="34" xfId="2" applyFont="1" applyBorder="1" applyAlignment="1">
      <alignment vertical="center" wrapText="1"/>
    </xf>
    <xf numFmtId="0" fontId="23" fillId="0" borderId="35" xfId="2" applyFont="1" applyBorder="1" applyAlignment="1">
      <alignment horizontal="center" vertical="center" wrapText="1"/>
    </xf>
    <xf numFmtId="0" fontId="23" fillId="0" borderId="20" xfId="2" applyFont="1" applyBorder="1" applyAlignment="1">
      <alignment vertical="center" wrapText="1"/>
    </xf>
    <xf numFmtId="0" fontId="23" fillId="0" borderId="28" xfId="2" applyFont="1" applyBorder="1" applyAlignment="1">
      <alignment vertical="center" wrapText="1"/>
    </xf>
    <xf numFmtId="9" fontId="23" fillId="0" borderId="27" xfId="2" applyNumberFormat="1" applyFont="1" applyBorder="1" applyAlignment="1">
      <alignment horizontal="center" vertical="center" wrapText="1"/>
    </xf>
    <xf numFmtId="0" fontId="20" fillId="0" borderId="35" xfId="2" applyFont="1" applyBorder="1" applyAlignment="1">
      <alignment vertical="center" wrapText="1"/>
    </xf>
    <xf numFmtId="0" fontId="23" fillId="0" borderId="33" xfId="2" applyFont="1" applyBorder="1" applyAlignment="1">
      <alignment vertical="center" wrapText="1"/>
    </xf>
    <xf numFmtId="0" fontId="23" fillId="0" borderId="38" xfId="2" applyFont="1" applyBorder="1" applyAlignment="1">
      <alignment horizontal="center" vertical="center" wrapText="1"/>
    </xf>
    <xf numFmtId="9" fontId="23" fillId="0" borderId="31" xfId="2" applyNumberFormat="1" applyFont="1" applyBorder="1" applyAlignment="1">
      <alignment horizontal="center" vertical="center" wrapText="1"/>
    </xf>
    <xf numFmtId="0" fontId="23" fillId="6" borderId="34" xfId="2" applyFont="1" applyFill="1" applyBorder="1" applyAlignment="1">
      <alignment vertical="center" wrapText="1"/>
    </xf>
    <xf numFmtId="9" fontId="23" fillId="0" borderId="35" xfId="2" applyNumberFormat="1" applyFont="1" applyBorder="1" applyAlignment="1">
      <alignment horizontal="center" vertical="center" wrapText="1"/>
    </xf>
    <xf numFmtId="164" fontId="23" fillId="0" borderId="35" xfId="2" applyNumberFormat="1" applyFont="1" applyBorder="1" applyAlignment="1">
      <alignment horizontal="center" vertical="center" wrapText="1"/>
    </xf>
    <xf numFmtId="0" fontId="23" fillId="0" borderId="0" xfId="2" applyFont="1" applyBorder="1" applyAlignment="1">
      <alignment vertical="center" wrapText="1"/>
    </xf>
    <xf numFmtId="0" fontId="22" fillId="5" borderId="26" xfId="2" applyFont="1" applyFill="1" applyBorder="1" applyAlignment="1">
      <alignment horizontal="center" vertical="center" wrapText="1"/>
    </xf>
    <xf numFmtId="0" fontId="22" fillId="5" borderId="25" xfId="2" applyFont="1" applyFill="1" applyBorder="1" applyAlignment="1">
      <alignment horizontal="center" vertical="center" wrapText="1"/>
    </xf>
    <xf numFmtId="0" fontId="19" fillId="4" borderId="35" xfId="2" applyFont="1" applyFill="1" applyBorder="1" applyAlignment="1">
      <alignment horizontal="center" vertical="center" wrapText="1"/>
    </xf>
    <xf numFmtId="0" fontId="23" fillId="0" borderId="41" xfId="2" applyFont="1" applyBorder="1" applyAlignment="1">
      <alignment horizontal="center" vertical="center" wrapText="1"/>
    </xf>
    <xf numFmtId="0" fontId="19" fillId="4" borderId="22" xfId="2" applyFont="1" applyFill="1" applyBorder="1" applyAlignment="1">
      <alignment horizontal="center" vertical="center" wrapText="1"/>
    </xf>
    <xf numFmtId="0" fontId="19" fillId="4" borderId="35" xfId="2" applyFont="1" applyFill="1" applyBorder="1" applyAlignment="1">
      <alignment horizontal="left" vertical="center" wrapText="1"/>
    </xf>
    <xf numFmtId="0" fontId="20" fillId="0" borderId="35" xfId="2" applyFont="1" applyFill="1" applyBorder="1" applyAlignment="1">
      <alignment vertical="center" wrapText="1"/>
    </xf>
    <xf numFmtId="0" fontId="20" fillId="0" borderId="34" xfId="2" applyFont="1" applyBorder="1" applyAlignment="1">
      <alignment horizontal="left" vertical="center" wrapText="1"/>
    </xf>
    <xf numFmtId="0" fontId="20" fillId="0" borderId="38" xfId="2" applyFont="1" applyBorder="1" applyAlignment="1">
      <alignment vertical="center" wrapText="1"/>
    </xf>
    <xf numFmtId="10" fontId="20" fillId="0" borderId="20" xfId="2" applyNumberFormat="1" applyFont="1" applyBorder="1" applyAlignment="1">
      <alignment horizontal="center" vertical="center" wrapText="1"/>
    </xf>
    <xf numFmtId="0" fontId="23" fillId="4" borderId="22" xfId="2" applyFont="1" applyFill="1" applyBorder="1" applyAlignment="1">
      <alignment horizontal="center" vertical="center" wrapText="1"/>
    </xf>
    <xf numFmtId="0" fontId="20" fillId="0" borderId="16" xfId="2" applyFont="1" applyBorder="1" applyAlignment="1">
      <alignment vertical="center" wrapText="1"/>
    </xf>
    <xf numFmtId="9" fontId="20" fillId="0" borderId="23" xfId="2" applyNumberFormat="1" applyFont="1" applyBorder="1" applyAlignment="1">
      <alignment horizontal="center" vertical="center" wrapText="1"/>
    </xf>
    <xf numFmtId="0" fontId="20" fillId="0" borderId="18" xfId="2" applyFont="1" applyBorder="1" applyAlignment="1">
      <alignment vertical="center" wrapText="1"/>
    </xf>
    <xf numFmtId="0" fontId="20" fillId="0" borderId="20" xfId="2" applyFont="1" applyBorder="1" applyAlignment="1">
      <alignment vertical="center" wrapText="1"/>
    </xf>
    <xf numFmtId="9" fontId="20" fillId="0" borderId="23" xfId="2" applyNumberFormat="1" applyFont="1" applyFill="1" applyBorder="1" applyAlignment="1">
      <alignment horizontal="center" vertical="center" wrapText="1"/>
    </xf>
    <xf numFmtId="0" fontId="20" fillId="0" borderId="30" xfId="2" applyFont="1" applyBorder="1" applyAlignment="1">
      <alignment vertical="center" wrapText="1"/>
    </xf>
    <xf numFmtId="10" fontId="20" fillId="0" borderId="23" xfId="2" applyNumberFormat="1" applyFont="1" applyBorder="1" applyAlignment="1">
      <alignment horizontal="center" vertical="center" wrapText="1"/>
    </xf>
    <xf numFmtId="0" fontId="20" fillId="0" borderId="22" xfId="2" applyFont="1" applyBorder="1" applyAlignment="1">
      <alignment vertical="center" wrapText="1"/>
    </xf>
    <xf numFmtId="0" fontId="20" fillId="0" borderId="33" xfId="2" applyFont="1" applyBorder="1" applyAlignment="1">
      <alignment horizontal="left" vertical="center" wrapText="1"/>
    </xf>
    <xf numFmtId="0" fontId="20" fillId="0" borderId="18" xfId="2" applyFont="1" applyFill="1" applyBorder="1" applyAlignment="1">
      <alignment vertical="center" wrapText="1"/>
    </xf>
    <xf numFmtId="0" fontId="20" fillId="0" borderId="22" xfId="2" applyFont="1" applyFill="1" applyBorder="1" applyAlignment="1">
      <alignment vertical="center" wrapText="1"/>
    </xf>
    <xf numFmtId="0" fontId="23" fillId="0" borderId="0" xfId="2" applyFont="1" applyAlignment="1">
      <alignment horizontal="left" vertical="center" wrapText="1"/>
    </xf>
    <xf numFmtId="0" fontId="23" fillId="0" borderId="0" xfId="2" applyFont="1" applyAlignment="1"/>
    <xf numFmtId="0" fontId="23" fillId="0" borderId="0" xfId="2" applyFont="1" applyAlignment="1"/>
    <xf numFmtId="0" fontId="23" fillId="0" borderId="0" xfId="2" applyFont="1" applyAlignment="1"/>
    <xf numFmtId="9" fontId="16" fillId="0" borderId="1" xfId="0" applyNumberFormat="1" applyFont="1" applyFill="1" applyBorder="1" applyAlignment="1">
      <alignment horizontal="center" vertical="center" wrapText="1"/>
    </xf>
    <xf numFmtId="9" fontId="16" fillId="0" borderId="1" xfId="1" quotePrefix="1" applyNumberFormat="1" applyFont="1" applyFill="1" applyBorder="1" applyAlignment="1">
      <alignment horizontal="center" vertical="center" wrapText="1"/>
    </xf>
    <xf numFmtId="9" fontId="16" fillId="0" borderId="1" xfId="1" applyNumberFormat="1" applyFont="1" applyFill="1" applyBorder="1" applyAlignment="1">
      <alignment horizontal="center" vertical="center" wrapText="1"/>
    </xf>
    <xf numFmtId="10" fontId="16" fillId="0" borderId="1" xfId="0" applyNumberFormat="1" applyFont="1" applyFill="1" applyBorder="1" applyAlignment="1">
      <alignment horizontal="center" vertical="center" wrapText="1"/>
    </xf>
    <xf numFmtId="9" fontId="23" fillId="0" borderId="23" xfId="2" applyNumberFormat="1" applyFont="1" applyFill="1" applyBorder="1" applyAlignment="1">
      <alignment horizontal="center" vertical="center" wrapText="1"/>
    </xf>
    <xf numFmtId="0" fontId="17" fillId="0" borderId="0" xfId="0" applyFont="1" applyAlignment="1">
      <alignment horizontal="left" vertical="center" wrapText="1"/>
    </xf>
    <xf numFmtId="0" fontId="16" fillId="0" borderId="5" xfId="0" applyFont="1" applyFill="1" applyBorder="1" applyAlignment="1">
      <alignment vertical="center" wrapText="1"/>
    </xf>
    <xf numFmtId="0" fontId="23" fillId="0" borderId="19" xfId="2" applyFont="1" applyBorder="1" applyAlignment="1">
      <alignment vertical="center" wrapText="1"/>
    </xf>
    <xf numFmtId="0" fontId="20" fillId="0" borderId="52" xfId="2" applyFont="1" applyFill="1" applyBorder="1" applyAlignment="1">
      <alignment vertical="center" wrapText="1"/>
    </xf>
    <xf numFmtId="0" fontId="23" fillId="0" borderId="27" xfId="2" applyFont="1" applyBorder="1" applyAlignment="1">
      <alignment vertical="center" wrapText="1"/>
    </xf>
    <xf numFmtId="0" fontId="23" fillId="0" borderId="52" xfId="2" applyFont="1" applyBorder="1" applyAlignment="1">
      <alignment vertical="center" wrapText="1"/>
    </xf>
    <xf numFmtId="0" fontId="19" fillId="7" borderId="35" xfId="2" applyFont="1" applyFill="1" applyBorder="1" applyAlignment="1">
      <alignment horizontal="center" vertical="center" wrapText="1"/>
    </xf>
    <xf numFmtId="0" fontId="20" fillId="0" borderId="20" xfId="2" applyFont="1" applyFill="1" applyBorder="1" applyAlignment="1">
      <alignment vertical="center" wrapText="1"/>
    </xf>
    <xf numFmtId="0" fontId="17" fillId="0" borderId="54" xfId="0" applyFont="1" applyBorder="1" applyAlignment="1">
      <alignment horizontal="left" vertical="center" wrapText="1"/>
    </xf>
    <xf numFmtId="0" fontId="15" fillId="3" borderId="3"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5" xfId="0" applyFont="1" applyBorder="1" applyAlignment="1">
      <alignment horizontal="center" vertical="center" wrapText="1"/>
    </xf>
    <xf numFmtId="0" fontId="13" fillId="2" borderId="2" xfId="0" applyFont="1" applyFill="1" applyBorder="1" applyAlignment="1">
      <alignment horizontal="center" vertical="center" wrapText="1"/>
    </xf>
    <xf numFmtId="0" fontId="16" fillId="0" borderId="2" xfId="0" applyFont="1" applyBorder="1" applyAlignment="1">
      <alignment vertical="center" wrapText="1"/>
    </xf>
    <xf numFmtId="0" fontId="15"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23" fillId="0" borderId="0" xfId="2" applyFont="1" applyAlignment="1"/>
    <xf numFmtId="0" fontId="19" fillId="4" borderId="20" xfId="2" applyFont="1" applyFill="1" applyBorder="1" applyAlignment="1">
      <alignment horizontal="center" vertical="center" wrapText="1"/>
    </xf>
    <xf numFmtId="0" fontId="19" fillId="4" borderId="30" xfId="2" applyFont="1" applyFill="1" applyBorder="1" applyAlignment="1">
      <alignment horizontal="center" vertical="center" wrapText="1"/>
    </xf>
    <xf numFmtId="0" fontId="16" fillId="0" borderId="43" xfId="0" applyFont="1" applyBorder="1" applyAlignment="1">
      <alignment horizontal="center" vertical="center" wrapText="1"/>
    </xf>
    <xf numFmtId="0" fontId="13" fillId="2" borderId="2" xfId="0" applyFont="1" applyFill="1" applyBorder="1" applyAlignment="1">
      <alignment horizontal="center" vertical="center" wrapText="1"/>
    </xf>
    <xf numFmtId="0" fontId="20" fillId="0" borderId="26" xfId="2" applyFont="1" applyBorder="1" applyAlignment="1">
      <alignment horizontal="center" vertical="center" wrapText="1"/>
    </xf>
    <xf numFmtId="0" fontId="16" fillId="0" borderId="0" xfId="0" applyFont="1" applyFill="1" applyBorder="1" applyAlignment="1">
      <alignment vertical="center" wrapText="1"/>
    </xf>
    <xf numFmtId="0" fontId="16" fillId="0" borderId="5" xfId="0" applyFont="1" applyBorder="1" applyAlignment="1">
      <alignment vertical="center" wrapText="1"/>
    </xf>
    <xf numFmtId="9" fontId="16" fillId="0" borderId="5" xfId="0" applyNumberFormat="1" applyFont="1" applyBorder="1" applyAlignment="1">
      <alignment horizontal="center" vertical="center" wrapText="1"/>
    </xf>
    <xf numFmtId="0" fontId="23" fillId="0" borderId="1" xfId="0" applyFont="1" applyBorder="1" applyAlignment="1">
      <alignment vertical="center" wrapText="1"/>
    </xf>
    <xf numFmtId="9" fontId="23" fillId="0" borderId="1" xfId="0" applyNumberFormat="1" applyFont="1" applyBorder="1" applyAlignment="1">
      <alignment horizontal="center" vertical="center" wrapText="1"/>
    </xf>
    <xf numFmtId="0" fontId="17" fillId="0" borderId="0" xfId="0" applyFont="1" applyAlignment="1">
      <alignment vertical="center" wrapText="1"/>
    </xf>
    <xf numFmtId="0" fontId="16" fillId="0" borderId="3" xfId="0" applyFont="1" applyBorder="1" applyAlignment="1">
      <alignment horizontal="center" vertical="center" wrapText="1"/>
    </xf>
    <xf numFmtId="0" fontId="16" fillId="0" borderId="55" xfId="0" applyFont="1" applyBorder="1" applyAlignment="1">
      <alignment horizontal="center" vertical="center" wrapText="1"/>
    </xf>
    <xf numFmtId="9" fontId="17" fillId="0"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4" xfId="0" applyFont="1" applyBorder="1" applyAlignment="1">
      <alignment horizontal="center" vertical="center" wrapText="1"/>
    </xf>
    <xf numFmtId="0" fontId="23" fillId="0" borderId="66" xfId="2" applyFont="1" applyBorder="1" applyAlignment="1">
      <alignment vertical="center" wrapText="1"/>
    </xf>
    <xf numFmtId="0" fontId="23" fillId="0" borderId="32" xfId="2" applyFont="1" applyBorder="1" applyAlignment="1">
      <alignment vertical="center" wrapText="1"/>
    </xf>
    <xf numFmtId="0" fontId="23" fillId="0" borderId="32" xfId="2" applyFont="1" applyFill="1" applyBorder="1" applyAlignment="1">
      <alignment vertical="center" wrapText="1"/>
    </xf>
    <xf numFmtId="0" fontId="20" fillId="6" borderId="72" xfId="2" applyFont="1" applyFill="1" applyBorder="1" applyAlignment="1">
      <alignment vertical="center" wrapText="1"/>
    </xf>
    <xf numFmtId="0" fontId="20" fillId="0" borderId="23" xfId="2" applyFont="1" applyBorder="1" applyAlignment="1">
      <alignment horizontal="center"/>
    </xf>
    <xf numFmtId="0" fontId="26" fillId="0" borderId="1" xfId="0" applyFont="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9" fontId="26" fillId="0" borderId="1" xfId="0" applyNumberFormat="1" applyFont="1" applyFill="1" applyBorder="1" applyAlignment="1">
      <alignment horizontal="center" vertical="center" wrapText="1"/>
    </xf>
    <xf numFmtId="0" fontId="26" fillId="0" borderId="0" xfId="0" applyFont="1" applyAlignment="1">
      <alignment vertical="center" wrapText="1"/>
    </xf>
    <xf numFmtId="10" fontId="26" fillId="0" borderId="1" xfId="0" applyNumberFormat="1" applyFont="1" applyBorder="1" applyAlignment="1">
      <alignment horizontal="center" vertical="center" wrapText="1"/>
    </xf>
    <xf numFmtId="0" fontId="26" fillId="0" borderId="55" xfId="0" applyFont="1" applyBorder="1" applyAlignment="1">
      <alignment horizontal="center" vertical="center" wrapText="1"/>
    </xf>
    <xf numFmtId="0" fontId="16" fillId="8" borderId="1" xfId="0" applyFont="1" applyFill="1" applyBorder="1" applyAlignment="1">
      <alignment vertical="center" wrapText="1"/>
    </xf>
    <xf numFmtId="10" fontId="16" fillId="8" borderId="1" xfId="0" applyNumberFormat="1" applyFont="1" applyFill="1" applyBorder="1" applyAlignment="1">
      <alignment horizontal="center" vertical="center" wrapText="1"/>
    </xf>
    <xf numFmtId="0" fontId="23" fillId="0" borderId="22" xfId="2" applyFont="1" applyBorder="1" applyAlignment="1">
      <alignment horizontal="center" vertical="center" wrapText="1"/>
    </xf>
    <xf numFmtId="9" fontId="16" fillId="0" borderId="2" xfId="1" quotePrefix="1" applyNumberFormat="1" applyFont="1" applyFill="1" applyBorder="1" applyAlignment="1">
      <alignment horizontal="center" vertical="center" wrapText="1"/>
    </xf>
    <xf numFmtId="10" fontId="16" fillId="0" borderId="2" xfId="1" applyNumberFormat="1" applyFont="1" applyBorder="1" applyAlignment="1">
      <alignment horizontal="center" vertical="center" wrapText="1"/>
    </xf>
    <xf numFmtId="9" fontId="16" fillId="0" borderId="2" xfId="1" applyNumberFormat="1" applyFont="1" applyBorder="1" applyAlignment="1">
      <alignment horizontal="center" vertical="center" wrapText="1"/>
    </xf>
    <xf numFmtId="0" fontId="6" fillId="0" borderId="52" xfId="0" applyFont="1" applyBorder="1" applyAlignment="1">
      <alignment vertical="center" wrapText="1"/>
    </xf>
    <xf numFmtId="9" fontId="16" fillId="0" borderId="2" xfId="0" applyNumberFormat="1" applyFont="1" applyFill="1" applyBorder="1" applyAlignment="1">
      <alignment horizontal="center" vertical="center" wrapText="1"/>
    </xf>
    <xf numFmtId="9" fontId="16" fillId="0" borderId="2" xfId="0" applyNumberFormat="1" applyFont="1" applyBorder="1" applyAlignment="1">
      <alignment horizontal="center" vertical="center" wrapText="1"/>
    </xf>
    <xf numFmtId="10" fontId="16" fillId="0" borderId="2" xfId="0" applyNumberFormat="1" applyFont="1" applyBorder="1" applyAlignment="1">
      <alignment horizontal="center" vertical="center" wrapText="1"/>
    </xf>
    <xf numFmtId="0" fontId="16" fillId="0" borderId="52" xfId="0" applyFont="1" applyBorder="1" applyAlignment="1">
      <alignment vertical="center" wrapText="1"/>
    </xf>
    <xf numFmtId="0" fontId="13" fillId="9" borderId="52" xfId="0" applyFont="1" applyFill="1" applyBorder="1" applyAlignment="1">
      <alignment horizontal="center" vertical="center" wrapText="1"/>
    </xf>
    <xf numFmtId="10" fontId="20" fillId="0" borderId="21" xfId="2" applyNumberFormat="1" applyFont="1" applyBorder="1" applyAlignment="1">
      <alignment horizontal="center" vertical="center" wrapText="1"/>
    </xf>
    <xf numFmtId="9" fontId="20" fillId="0" borderId="22" xfId="2" applyNumberFormat="1" applyFont="1" applyBorder="1" applyAlignment="1">
      <alignment horizontal="center" vertical="center" wrapText="1"/>
    </xf>
    <xf numFmtId="9" fontId="20" fillId="0" borderId="22" xfId="2" applyNumberFormat="1" applyFont="1" applyFill="1" applyBorder="1" applyAlignment="1">
      <alignment horizontal="center" vertical="center" wrapText="1"/>
    </xf>
    <xf numFmtId="9" fontId="23" fillId="0" borderId="22" xfId="2" applyNumberFormat="1" applyFont="1" applyBorder="1" applyAlignment="1">
      <alignment horizontal="center" vertical="center" wrapText="1"/>
    </xf>
    <xf numFmtId="0" fontId="23" fillId="0" borderId="34" xfId="2" applyFont="1" applyBorder="1" applyAlignment="1">
      <alignment horizontal="center" vertical="center" wrapText="1"/>
    </xf>
    <xf numFmtId="9" fontId="23" fillId="0" borderId="30" xfId="2" applyNumberFormat="1" applyFont="1" applyBorder="1" applyAlignment="1">
      <alignment horizontal="center" vertical="center" wrapText="1"/>
    </xf>
    <xf numFmtId="0" fontId="23" fillId="0" borderId="66" xfId="2" applyFont="1" applyBorder="1" applyAlignment="1">
      <alignment horizontal="center" vertical="center" wrapText="1"/>
    </xf>
    <xf numFmtId="9" fontId="23" fillId="0" borderId="69" xfId="2" applyNumberFormat="1" applyFont="1" applyBorder="1" applyAlignment="1">
      <alignment horizontal="center" vertical="center" wrapText="1"/>
    </xf>
    <xf numFmtId="9" fontId="23" fillId="0" borderId="34" xfId="2" applyNumberFormat="1" applyFont="1" applyBorder="1" applyAlignment="1">
      <alignment horizontal="center" vertical="center" wrapText="1"/>
    </xf>
    <xf numFmtId="164" fontId="23" fillId="0" borderId="34" xfId="2" applyNumberFormat="1" applyFont="1" applyBorder="1" applyAlignment="1">
      <alignment horizontal="center" vertical="center" wrapText="1"/>
    </xf>
    <xf numFmtId="10" fontId="23" fillId="0" borderId="22" xfId="2" applyNumberFormat="1" applyFont="1" applyBorder="1" applyAlignment="1">
      <alignment horizontal="center" vertical="center" wrapText="1"/>
    </xf>
    <xf numFmtId="164" fontId="16" fillId="0" borderId="2" xfId="0" applyNumberFormat="1" applyFont="1" applyBorder="1" applyAlignment="1">
      <alignment horizontal="center" vertical="center" wrapText="1"/>
    </xf>
    <xf numFmtId="9" fontId="16" fillId="0" borderId="42" xfId="0" applyNumberFormat="1" applyFont="1" applyBorder="1" applyAlignment="1">
      <alignment horizontal="center" vertical="center" wrapText="1"/>
    </xf>
    <xf numFmtId="10" fontId="16" fillId="0" borderId="42" xfId="0" applyNumberFormat="1" applyFont="1" applyBorder="1" applyAlignment="1">
      <alignment horizontal="center" vertical="center" wrapText="1"/>
    </xf>
    <xf numFmtId="10" fontId="16" fillId="0" borderId="13" xfId="0" applyNumberFormat="1" applyFont="1" applyBorder="1" applyAlignment="1">
      <alignment horizontal="center" vertical="center" wrapText="1"/>
    </xf>
    <xf numFmtId="9" fontId="17" fillId="0" borderId="2" xfId="0" applyNumberFormat="1" applyFont="1" applyFill="1" applyBorder="1" applyAlignment="1">
      <alignment horizontal="center" vertical="center" wrapText="1"/>
    </xf>
    <xf numFmtId="10" fontId="16" fillId="0" borderId="2" xfId="0" applyNumberFormat="1" applyFont="1" applyFill="1" applyBorder="1" applyAlignment="1">
      <alignment horizontal="center" vertical="center" wrapText="1"/>
    </xf>
    <xf numFmtId="9" fontId="26" fillId="0" borderId="2" xfId="0" applyNumberFormat="1" applyFont="1" applyFill="1" applyBorder="1" applyAlignment="1">
      <alignment horizontal="center" vertical="center" wrapText="1"/>
    </xf>
    <xf numFmtId="10" fontId="26" fillId="0" borderId="2" xfId="0" applyNumberFormat="1" applyFont="1" applyBorder="1" applyAlignment="1">
      <alignment horizontal="center" vertical="center" wrapText="1"/>
    </xf>
    <xf numFmtId="9" fontId="16" fillId="0" borderId="9" xfId="0" applyNumberFormat="1" applyFont="1" applyBorder="1" applyAlignment="1">
      <alignment horizontal="center" vertical="center" wrapText="1"/>
    </xf>
    <xf numFmtId="9" fontId="23" fillId="0" borderId="2" xfId="0" applyNumberFormat="1" applyFont="1" applyBorder="1" applyAlignment="1">
      <alignment horizontal="center" vertical="center" wrapText="1"/>
    </xf>
    <xf numFmtId="49" fontId="29" fillId="0" borderId="52" xfId="0" applyNumberFormat="1" applyFont="1" applyFill="1" applyBorder="1" applyAlignment="1" applyProtection="1">
      <alignment horizontal="justify" vertical="top" wrapText="1"/>
      <protection locked="0"/>
    </xf>
    <xf numFmtId="0" fontId="29" fillId="0" borderId="52" xfId="0" applyFont="1" applyFill="1" applyBorder="1" applyAlignment="1" applyProtection="1">
      <alignment horizontal="justify" vertical="top"/>
      <protection locked="0"/>
    </xf>
    <xf numFmtId="0" fontId="29" fillId="0" borderId="52" xfId="0" applyFont="1" applyBorder="1" applyAlignment="1" applyProtection="1">
      <alignment horizontal="justify" vertical="top" wrapText="1"/>
      <protection locked="0"/>
    </xf>
    <xf numFmtId="0" fontId="29" fillId="0" borderId="52" xfId="0" applyFont="1" applyFill="1" applyBorder="1" applyAlignment="1" applyProtection="1">
      <alignment horizontal="justify" vertical="top" wrapText="1"/>
      <protection locked="0"/>
    </xf>
    <xf numFmtId="49" fontId="29" fillId="0" borderId="78" xfId="0" applyNumberFormat="1" applyFont="1" applyFill="1" applyBorder="1" applyAlignment="1" applyProtection="1">
      <alignment vertical="top" wrapText="1"/>
      <protection locked="0"/>
    </xf>
    <xf numFmtId="49" fontId="29" fillId="0" borderId="52" xfId="0" applyNumberFormat="1" applyFont="1" applyFill="1" applyBorder="1" applyAlignment="1" applyProtection="1">
      <alignment vertical="top" wrapText="1"/>
      <protection locked="0"/>
    </xf>
    <xf numFmtId="0" fontId="30" fillId="0" borderId="52" xfId="0" applyFont="1" applyFill="1" applyBorder="1" applyAlignment="1" applyProtection="1">
      <alignment horizontal="justify" vertical="top"/>
      <protection locked="0"/>
    </xf>
    <xf numFmtId="0" fontId="31" fillId="0" borderId="52" xfId="0" applyFont="1" applyBorder="1" applyAlignment="1" applyProtection="1">
      <alignment horizontal="justify" vertical="top" wrapText="1"/>
      <protection locked="0"/>
    </xf>
    <xf numFmtId="0" fontId="16" fillId="8" borderId="55" xfId="0" applyFont="1" applyFill="1" applyBorder="1" applyAlignment="1">
      <alignment horizontal="center" vertical="center" wrapText="1"/>
    </xf>
    <xf numFmtId="0" fontId="17" fillId="8" borderId="55" xfId="0" applyFont="1" applyFill="1" applyBorder="1" applyAlignment="1">
      <alignment horizontal="center" vertical="center" wrapText="1"/>
    </xf>
    <xf numFmtId="0" fontId="30" fillId="0" borderId="0" xfId="0" applyFont="1" applyBorder="1" applyAlignment="1" applyProtection="1">
      <alignment horizontal="justify" vertical="top" wrapText="1"/>
      <protection locked="0"/>
    </xf>
    <xf numFmtId="0" fontId="23" fillId="0" borderId="22" xfId="2" applyFont="1" applyFill="1" applyBorder="1" applyAlignment="1">
      <alignment horizontal="justify" vertical="top" wrapText="1"/>
    </xf>
    <xf numFmtId="0" fontId="20" fillId="0" borderId="23" xfId="2" applyFont="1" applyBorder="1" applyAlignment="1">
      <alignment horizontal="justify" vertical="top" wrapText="1"/>
    </xf>
    <xf numFmtId="0" fontId="13" fillId="9" borderId="52" xfId="0" applyFont="1" applyFill="1" applyBorder="1" applyAlignment="1">
      <alignment horizontal="justify" vertical="top" wrapText="1"/>
    </xf>
    <xf numFmtId="0" fontId="17" fillId="8" borderId="55" xfId="0" applyFont="1" applyFill="1" applyBorder="1" applyAlignment="1">
      <alignment horizontal="center" vertical="center" wrapText="1"/>
    </xf>
    <xf numFmtId="0" fontId="16" fillId="8" borderId="55" xfId="0" applyFont="1" applyFill="1" applyBorder="1" applyAlignment="1">
      <alignment horizontal="center" vertical="center" wrapText="1"/>
    </xf>
    <xf numFmtId="0" fontId="30" fillId="0" borderId="52" xfId="0" applyFont="1" applyFill="1" applyBorder="1" applyAlignment="1" applyProtection="1">
      <alignment horizontal="justify" vertical="top" wrapText="1"/>
      <protection locked="0"/>
    </xf>
    <xf numFmtId="0" fontId="36" fillId="0" borderId="0" xfId="0" applyFont="1" applyFill="1"/>
    <xf numFmtId="0" fontId="35" fillId="10" borderId="52" xfId="0" applyFont="1" applyFill="1" applyBorder="1" applyAlignment="1">
      <alignment horizontal="center" vertical="center" wrapText="1"/>
    </xf>
    <xf numFmtId="0" fontId="36" fillId="10" borderId="81" xfId="0" applyFont="1" applyFill="1" applyBorder="1" applyAlignment="1">
      <alignment horizontal="center"/>
    </xf>
    <xf numFmtId="0" fontId="36" fillId="0" borderId="52" xfId="0" applyFont="1" applyFill="1" applyBorder="1" applyAlignment="1">
      <alignment vertical="center" wrapText="1"/>
    </xf>
    <xf numFmtId="9" fontId="36" fillId="0" borderId="52" xfId="0" applyNumberFormat="1" applyFont="1" applyFill="1" applyBorder="1" applyAlignment="1">
      <alignment horizontal="center" vertical="center" wrapText="1"/>
    </xf>
    <xf numFmtId="9" fontId="36" fillId="0" borderId="52" xfId="1" applyNumberFormat="1" applyFont="1" applyFill="1" applyBorder="1" applyAlignment="1">
      <alignment horizontal="center" vertical="center" wrapText="1"/>
    </xf>
    <xf numFmtId="0" fontId="41" fillId="2" borderId="52" xfId="0" applyFont="1" applyFill="1" applyBorder="1" applyAlignment="1">
      <alignment vertical="center" wrapText="1"/>
    </xf>
    <xf numFmtId="0" fontId="5" fillId="9" borderId="5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22" fillId="5" borderId="22" xfId="2" applyFont="1" applyFill="1" applyBorder="1" applyAlignment="1">
      <alignment horizontal="center" vertical="center" wrapText="1"/>
    </xf>
    <xf numFmtId="0" fontId="36" fillId="13" borderId="52" xfId="0" applyFont="1" applyFill="1" applyBorder="1"/>
    <xf numFmtId="0" fontId="31" fillId="0" borderId="52" xfId="0" applyFont="1" applyFill="1" applyBorder="1" applyAlignment="1">
      <alignment vertical="center" wrapText="1"/>
    </xf>
    <xf numFmtId="9" fontId="36" fillId="0" borderId="52" xfId="1" quotePrefix="1" applyNumberFormat="1" applyFont="1" applyFill="1" applyBorder="1" applyAlignment="1">
      <alignment horizontal="center" vertical="center" wrapText="1"/>
    </xf>
    <xf numFmtId="0" fontId="36" fillId="0" borderId="52" xfId="0" applyFont="1" applyFill="1" applyBorder="1" applyAlignment="1">
      <alignment horizontal="left" vertical="center" wrapText="1"/>
    </xf>
    <xf numFmtId="9" fontId="31" fillId="0" borderId="52" xfId="0" applyNumberFormat="1" applyFont="1" applyFill="1" applyBorder="1" applyAlignment="1">
      <alignment horizontal="center" vertical="center" wrapText="1"/>
    </xf>
    <xf numFmtId="0" fontId="36" fillId="0" borderId="52" xfId="0" applyFont="1" applyFill="1" applyBorder="1" applyAlignment="1">
      <alignment horizontal="justify" vertical="top" wrapText="1"/>
    </xf>
    <xf numFmtId="0" fontId="31" fillId="0" borderId="52" xfId="0" applyFont="1" applyFill="1" applyBorder="1" applyAlignment="1">
      <alignment horizontal="justify" vertical="top" wrapText="1"/>
    </xf>
    <xf numFmtId="0" fontId="36" fillId="0" borderId="52" xfId="0" applyFont="1" applyFill="1" applyBorder="1" applyAlignment="1">
      <alignment horizontal="justify" vertical="center" wrapText="1"/>
    </xf>
    <xf numFmtId="0" fontId="36" fillId="0" borderId="52" xfId="0" applyFont="1" applyFill="1" applyBorder="1" applyAlignment="1">
      <alignment horizontal="justify" vertical="center"/>
    </xf>
    <xf numFmtId="0" fontId="31" fillId="0" borderId="52" xfId="0" applyFont="1" applyFill="1" applyBorder="1" applyAlignment="1">
      <alignment horizontal="justify" vertical="center"/>
    </xf>
    <xf numFmtId="0" fontId="38" fillId="0" borderId="52" xfId="2" applyFont="1" applyFill="1" applyBorder="1" applyAlignment="1">
      <alignment horizontal="justify" vertical="top" wrapText="1"/>
    </xf>
    <xf numFmtId="0" fontId="38" fillId="0" borderId="52" xfId="2" applyFont="1" applyFill="1" applyBorder="1" applyAlignment="1">
      <alignment vertical="center" wrapText="1"/>
    </xf>
    <xf numFmtId="9" fontId="38" fillId="0" borderId="52" xfId="2" applyNumberFormat="1" applyFont="1" applyFill="1" applyBorder="1" applyAlignment="1">
      <alignment horizontal="center" vertical="center" wrapText="1"/>
    </xf>
    <xf numFmtId="0" fontId="31" fillId="0" borderId="52" xfId="2" applyFont="1" applyFill="1" applyBorder="1" applyAlignment="1">
      <alignment vertical="center" wrapText="1"/>
    </xf>
    <xf numFmtId="0" fontId="31" fillId="0" borderId="52" xfId="2" applyFont="1" applyFill="1" applyBorder="1" applyAlignment="1">
      <alignment horizontal="justify" vertical="top" wrapText="1"/>
    </xf>
    <xf numFmtId="9" fontId="31" fillId="0" borderId="52" xfId="2" applyNumberFormat="1" applyFont="1" applyFill="1" applyBorder="1" applyAlignment="1">
      <alignment horizontal="center" vertical="center" wrapText="1"/>
    </xf>
    <xf numFmtId="0" fontId="35" fillId="13" borderId="52" xfId="0" applyFont="1" applyFill="1" applyBorder="1" applyAlignment="1">
      <alignment vertical="center"/>
    </xf>
    <xf numFmtId="0" fontId="41" fillId="2" borderId="81" xfId="0" applyFont="1" applyFill="1" applyBorder="1" applyAlignment="1">
      <alignment vertical="center" wrapText="1"/>
    </xf>
    <xf numFmtId="9" fontId="37" fillId="0" borderId="52" xfId="0" applyNumberFormat="1" applyFont="1" applyFill="1" applyBorder="1" applyAlignment="1">
      <alignment horizontal="center" vertical="center" wrapText="1"/>
    </xf>
    <xf numFmtId="9" fontId="36" fillId="0" borderId="0" xfId="0" applyNumberFormat="1" applyFont="1" applyFill="1"/>
    <xf numFmtId="9" fontId="35" fillId="12" borderId="52" xfId="0" applyNumberFormat="1" applyFont="1" applyFill="1" applyBorder="1" applyAlignment="1">
      <alignment horizontal="center" vertical="center"/>
    </xf>
    <xf numFmtId="9" fontId="36" fillId="13" borderId="52" xfId="0" applyNumberFormat="1" applyFont="1" applyFill="1" applyBorder="1"/>
    <xf numFmtId="9" fontId="41" fillId="11" borderId="52" xfId="0" applyNumberFormat="1" applyFont="1" applyFill="1" applyBorder="1" applyAlignment="1">
      <alignment horizontal="center" vertical="center" wrapText="1"/>
    </xf>
    <xf numFmtId="9" fontId="41" fillId="2" borderId="52" xfId="0" applyNumberFormat="1" applyFont="1" applyFill="1" applyBorder="1" applyAlignment="1">
      <alignment horizontal="center" vertical="center" wrapText="1"/>
    </xf>
    <xf numFmtId="9" fontId="36" fillId="0" borderId="0" xfId="0" applyNumberFormat="1" applyFont="1" applyFill="1" applyAlignment="1">
      <alignment horizontal="center"/>
    </xf>
    <xf numFmtId="9" fontId="36" fillId="13" borderId="52" xfId="0" applyNumberFormat="1" applyFont="1" applyFill="1" applyBorder="1" applyAlignment="1">
      <alignment horizontal="center"/>
    </xf>
    <xf numFmtId="9" fontId="36" fillId="0" borderId="52" xfId="0" applyNumberFormat="1" applyFont="1" applyFill="1" applyBorder="1" applyAlignment="1">
      <alignment horizontal="center" vertical="center"/>
    </xf>
    <xf numFmtId="9" fontId="35" fillId="2" borderId="81" xfId="0" applyNumberFormat="1" applyFont="1" applyFill="1" applyBorder="1" applyAlignment="1">
      <alignment horizontal="center" vertical="center" wrapText="1"/>
    </xf>
    <xf numFmtId="9" fontId="35" fillId="11" borderId="52" xfId="0" applyNumberFormat="1" applyFont="1" applyFill="1" applyBorder="1" applyAlignment="1">
      <alignment horizontal="center" vertical="center" wrapText="1"/>
    </xf>
    <xf numFmtId="9" fontId="36" fillId="11" borderId="52" xfId="0" applyNumberFormat="1" applyFont="1" applyFill="1" applyBorder="1" applyAlignment="1">
      <alignment horizontal="center" vertical="center"/>
    </xf>
    <xf numFmtId="1" fontId="40" fillId="10" borderId="52" xfId="0" applyNumberFormat="1" applyFont="1" applyFill="1" applyBorder="1" applyAlignment="1">
      <alignment horizontal="center" vertical="center" wrapText="1"/>
    </xf>
    <xf numFmtId="9" fontId="37" fillId="15" borderId="52" xfId="0" applyNumberFormat="1" applyFont="1" applyFill="1" applyBorder="1" applyAlignment="1">
      <alignment horizontal="center" vertical="center" wrapText="1"/>
    </xf>
    <xf numFmtId="9" fontId="36" fillId="15" borderId="52" xfId="0" applyNumberFormat="1" applyFont="1" applyFill="1" applyBorder="1" applyAlignment="1">
      <alignment horizontal="center" vertical="center" wrapText="1"/>
    </xf>
    <xf numFmtId="9" fontId="36" fillId="2" borderId="52" xfId="0" applyNumberFormat="1" applyFont="1" applyFill="1" applyBorder="1" applyAlignment="1">
      <alignment horizontal="center" vertical="center" wrapText="1"/>
    </xf>
    <xf numFmtId="9" fontId="38" fillId="2" borderId="52" xfId="2" applyNumberFormat="1" applyFont="1" applyFill="1" applyBorder="1" applyAlignment="1">
      <alignment horizontal="center" vertical="center" wrapText="1"/>
    </xf>
    <xf numFmtId="9" fontId="31" fillId="2" borderId="52" xfId="2" applyNumberFormat="1" applyFont="1" applyFill="1" applyBorder="1" applyAlignment="1">
      <alignment horizontal="center" vertical="center" wrapText="1"/>
    </xf>
    <xf numFmtId="9" fontId="35" fillId="13" borderId="52" xfId="0" applyNumberFormat="1" applyFont="1" applyFill="1" applyBorder="1" applyAlignment="1">
      <alignment horizontal="center" vertical="center"/>
    </xf>
    <xf numFmtId="0" fontId="42" fillId="0" borderId="0" xfId="0" applyFont="1" applyFill="1"/>
    <xf numFmtId="0" fontId="31" fillId="0" borderId="78" xfId="0" applyFont="1" applyFill="1" applyBorder="1" applyAlignment="1" applyProtection="1">
      <alignment horizontal="justify" vertical="top"/>
      <protection locked="0"/>
    </xf>
    <xf numFmtId="10" fontId="16" fillId="8" borderId="1" xfId="1" applyNumberFormat="1" applyFont="1" applyFill="1" applyBorder="1" applyAlignment="1">
      <alignment horizontal="center" vertical="center" wrapText="1"/>
    </xf>
    <xf numFmtId="0" fontId="5" fillId="8" borderId="52" xfId="0" applyFont="1" applyFill="1" applyBorder="1" applyAlignment="1">
      <alignment horizontal="center" vertical="center" wrapText="1"/>
    </xf>
    <xf numFmtId="9" fontId="16" fillId="8" borderId="1" xfId="0" applyNumberFormat="1" applyFont="1" applyFill="1" applyBorder="1" applyAlignment="1">
      <alignment horizontal="center" vertical="center" wrapText="1"/>
    </xf>
    <xf numFmtId="0" fontId="16" fillId="8" borderId="1" xfId="0" applyFont="1" applyFill="1" applyBorder="1" applyAlignment="1">
      <alignment horizontal="center" vertical="center" wrapText="1"/>
    </xf>
    <xf numFmtId="0" fontId="13" fillId="8" borderId="52"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0" borderId="52" xfId="0" applyFont="1" applyFill="1" applyBorder="1" applyAlignment="1">
      <alignment vertical="center" wrapText="1"/>
    </xf>
    <xf numFmtId="9" fontId="16" fillId="8" borderId="5" xfId="0" applyNumberFormat="1" applyFont="1" applyFill="1" applyBorder="1" applyAlignment="1">
      <alignment horizontal="center" vertical="center" wrapText="1"/>
    </xf>
    <xf numFmtId="9" fontId="23" fillId="8" borderId="1" xfId="0" applyNumberFormat="1" applyFont="1" applyFill="1" applyBorder="1" applyAlignment="1">
      <alignment horizontal="center" vertical="center" wrapText="1"/>
    </xf>
    <xf numFmtId="9" fontId="16" fillId="8" borderId="3" xfId="0" applyNumberFormat="1" applyFont="1" applyFill="1" applyBorder="1" applyAlignment="1">
      <alignment horizontal="center" vertical="center" wrapText="1"/>
    </xf>
    <xf numFmtId="9" fontId="26" fillId="8" borderId="1" xfId="0" applyNumberFormat="1" applyFont="1" applyFill="1" applyBorder="1" applyAlignment="1">
      <alignment horizontal="center" vertical="center" wrapText="1"/>
    </xf>
    <xf numFmtId="10" fontId="26" fillId="8" borderId="1" xfId="0" applyNumberFormat="1" applyFont="1" applyFill="1" applyBorder="1" applyAlignment="1">
      <alignment horizontal="center" vertical="center" wrapText="1"/>
    </xf>
    <xf numFmtId="0" fontId="16" fillId="0" borderId="1" xfId="0" applyFont="1" applyFill="1" applyBorder="1" applyAlignment="1">
      <alignment horizontal="justify" vertical="top" wrapText="1"/>
    </xf>
    <xf numFmtId="9" fontId="16" fillId="8" borderId="41" xfId="0" applyNumberFormat="1" applyFont="1" applyFill="1" applyBorder="1" applyAlignment="1">
      <alignment horizontal="center" vertical="center" wrapText="1"/>
    </xf>
    <xf numFmtId="10" fontId="16" fillId="8" borderId="7" xfId="0" applyNumberFormat="1" applyFont="1" applyFill="1" applyBorder="1" applyAlignment="1">
      <alignment horizontal="center" vertical="center" wrapText="1"/>
    </xf>
    <xf numFmtId="0" fontId="32" fillId="0" borderId="80" xfId="0" applyFont="1" applyBorder="1" applyAlignment="1" applyProtection="1">
      <alignment horizontal="justify" vertical="center" wrapText="1"/>
      <protection locked="0"/>
    </xf>
    <xf numFmtId="49" fontId="29" fillId="0" borderId="80" xfId="0" applyNumberFormat="1" applyFont="1" applyFill="1" applyBorder="1" applyAlignment="1" applyProtection="1">
      <alignment horizontal="justify" vertical="top" wrapText="1"/>
      <protection locked="0"/>
    </xf>
    <xf numFmtId="0" fontId="6" fillId="0" borderId="80" xfId="0" applyFont="1" applyBorder="1" applyAlignment="1">
      <alignment vertical="center" wrapText="1"/>
    </xf>
    <xf numFmtId="0" fontId="32" fillId="0" borderId="80" xfId="0" applyFont="1" applyBorder="1" applyAlignment="1" applyProtection="1">
      <alignment horizontal="justify" vertical="top"/>
      <protection locked="0"/>
    </xf>
    <xf numFmtId="0" fontId="32" fillId="0" borderId="80" xfId="0" applyFont="1" applyFill="1" applyBorder="1" applyAlignment="1" applyProtection="1">
      <alignment horizontal="justify" vertical="center" wrapText="1"/>
      <protection locked="0"/>
    </xf>
    <xf numFmtId="0" fontId="13" fillId="8" borderId="80" xfId="0" applyFont="1" applyFill="1" applyBorder="1" applyAlignment="1">
      <alignment horizontal="center" vertical="center" wrapText="1"/>
    </xf>
    <xf numFmtId="0" fontId="30" fillId="0" borderId="80" xfId="0" applyFont="1" applyBorder="1" applyAlignment="1" applyProtection="1">
      <alignment horizontal="justify" vertical="top" wrapText="1"/>
      <protection locked="0"/>
    </xf>
    <xf numFmtId="0" fontId="16" fillId="0" borderId="80" xfId="0" applyFont="1" applyBorder="1" applyAlignment="1">
      <alignment horizontal="justify" vertical="top" wrapText="1"/>
    </xf>
    <xf numFmtId="0" fontId="13" fillId="8" borderId="80" xfId="0" applyFont="1" applyFill="1" applyBorder="1" applyAlignment="1">
      <alignment horizontal="justify" vertical="top" wrapText="1"/>
    </xf>
    <xf numFmtId="0" fontId="23" fillId="8" borderId="20" xfId="2" applyFont="1" applyFill="1" applyBorder="1" applyAlignment="1">
      <alignment horizontal="center" vertical="center" wrapText="1"/>
    </xf>
    <xf numFmtId="9" fontId="23" fillId="8" borderId="23" xfId="2" applyNumberFormat="1" applyFont="1" applyFill="1" applyBorder="1" applyAlignment="1">
      <alignment horizontal="center" vertical="center" wrapText="1"/>
    </xf>
    <xf numFmtId="0" fontId="23" fillId="8" borderId="23" xfId="2" applyFont="1" applyFill="1" applyBorder="1" applyAlignment="1">
      <alignment horizontal="center" vertical="center" wrapText="1"/>
    </xf>
    <xf numFmtId="0" fontId="23" fillId="0" borderId="23" xfId="2" applyFont="1" applyFill="1" applyBorder="1" applyAlignment="1">
      <alignment horizontal="justify" vertical="top" wrapText="1"/>
    </xf>
    <xf numFmtId="10" fontId="23" fillId="8" borderId="23" xfId="2" applyNumberFormat="1" applyFont="1" applyFill="1" applyBorder="1" applyAlignment="1">
      <alignment horizontal="center" vertical="center" wrapText="1"/>
    </xf>
    <xf numFmtId="0" fontId="29" fillId="0" borderId="80" xfId="0" applyFont="1" applyFill="1" applyBorder="1" applyAlignment="1" applyProtection="1">
      <alignment horizontal="justify" vertical="top"/>
      <protection locked="0"/>
    </xf>
    <xf numFmtId="0" fontId="23" fillId="0" borderId="22" xfId="2" applyFont="1" applyBorder="1" applyAlignment="1">
      <alignment vertical="center" wrapText="1"/>
    </xf>
    <xf numFmtId="0" fontId="23" fillId="0" borderId="80" xfId="2" applyFont="1" applyBorder="1" applyAlignment="1">
      <alignment vertical="center" wrapText="1"/>
    </xf>
    <xf numFmtId="0" fontId="29" fillId="0" borderId="80" xfId="0" applyFont="1" applyBorder="1" applyAlignment="1" applyProtection="1">
      <alignment horizontal="justify" vertical="top" wrapText="1"/>
      <protection locked="0"/>
    </xf>
    <xf numFmtId="0" fontId="29" fillId="0" borderId="80" xfId="0" applyFont="1" applyFill="1" applyBorder="1" applyAlignment="1" applyProtection="1">
      <alignment horizontal="justify" vertical="top" wrapText="1"/>
      <protection locked="0"/>
    </xf>
    <xf numFmtId="0" fontId="23" fillId="0" borderId="52" xfId="2" applyFont="1" applyFill="1" applyBorder="1" applyAlignment="1">
      <alignment vertical="center" wrapText="1"/>
    </xf>
    <xf numFmtId="0" fontId="23" fillId="8" borderId="35" xfId="2" applyFont="1" applyFill="1" applyBorder="1" applyAlignment="1">
      <alignment horizontal="center" vertical="center" wrapText="1"/>
    </xf>
    <xf numFmtId="9" fontId="23" fillId="8" borderId="27" xfId="2" applyNumberFormat="1" applyFont="1" applyFill="1" applyBorder="1" applyAlignment="1">
      <alignment horizontal="center" vertical="center" wrapText="1"/>
    </xf>
    <xf numFmtId="0" fontId="23" fillId="8" borderId="38" xfId="2" applyFont="1" applyFill="1" applyBorder="1" applyAlignment="1">
      <alignment horizontal="center" vertical="center" wrapText="1"/>
    </xf>
    <xf numFmtId="9" fontId="23" fillId="8" borderId="31" xfId="2" applyNumberFormat="1" applyFont="1" applyFill="1" applyBorder="1" applyAlignment="1">
      <alignment horizontal="center" vertical="center" wrapText="1"/>
    </xf>
    <xf numFmtId="9" fontId="23" fillId="8" borderId="35" xfId="2" applyNumberFormat="1" applyFont="1" applyFill="1" applyBorder="1" applyAlignment="1">
      <alignment horizontal="center" vertical="center" wrapText="1"/>
    </xf>
    <xf numFmtId="0" fontId="23" fillId="0" borderId="35" xfId="2" applyFont="1" applyFill="1" applyBorder="1" applyAlignment="1">
      <alignment vertical="center" wrapText="1"/>
    </xf>
    <xf numFmtId="0" fontId="17" fillId="0" borderId="35" xfId="2" applyFont="1" applyFill="1" applyBorder="1" applyAlignment="1">
      <alignment vertical="center" wrapText="1"/>
    </xf>
    <xf numFmtId="0" fontId="20" fillId="0" borderId="80" xfId="2" applyFont="1" applyBorder="1" applyAlignment="1" applyProtection="1">
      <alignment vertical="center" wrapText="1"/>
      <protection locked="0"/>
    </xf>
    <xf numFmtId="0" fontId="13" fillId="9" borderId="80" xfId="0" applyFont="1" applyFill="1" applyBorder="1" applyAlignment="1">
      <alignment horizontal="center" vertical="center" wrapText="1"/>
    </xf>
    <xf numFmtId="0" fontId="29" fillId="0" borderId="83" xfId="0" applyFont="1" applyBorder="1" applyAlignment="1" applyProtection="1">
      <alignment horizontal="justify" vertical="top" wrapText="1"/>
      <protection locked="0"/>
    </xf>
    <xf numFmtId="9" fontId="20" fillId="8" borderId="23" xfId="2" applyNumberFormat="1" applyFont="1" applyFill="1" applyBorder="1" applyAlignment="1">
      <alignment horizontal="center" vertical="center" wrapText="1"/>
    </xf>
    <xf numFmtId="10" fontId="20" fillId="8" borderId="23" xfId="2" applyNumberFormat="1" applyFont="1" applyFill="1" applyBorder="1" applyAlignment="1">
      <alignment horizontal="center" vertical="center" wrapText="1"/>
    </xf>
    <xf numFmtId="10" fontId="20" fillId="8" borderId="20" xfId="2" applyNumberFormat="1" applyFont="1" applyFill="1" applyBorder="1" applyAlignment="1">
      <alignment horizontal="center" vertical="center" wrapText="1"/>
    </xf>
    <xf numFmtId="0" fontId="20" fillId="0" borderId="30" xfId="2" applyFont="1" applyFill="1" applyBorder="1" applyAlignment="1">
      <alignment horizontal="justify" vertical="top" wrapText="1"/>
    </xf>
    <xf numFmtId="0" fontId="20" fillId="0" borderId="35" xfId="2" applyFont="1" applyFill="1" applyBorder="1" applyAlignment="1">
      <alignment horizontal="justify" vertical="top" wrapText="1"/>
    </xf>
    <xf numFmtId="0" fontId="20" fillId="0" borderId="19" xfId="2" applyFont="1" applyFill="1" applyBorder="1" applyAlignment="1">
      <alignment horizontal="justify" vertical="top" wrapText="1"/>
    </xf>
    <xf numFmtId="0" fontId="20" fillId="0" borderId="23" xfId="2" applyFont="1" applyFill="1" applyBorder="1" applyAlignment="1">
      <alignment horizontal="justify" vertical="top" wrapText="1"/>
    </xf>
    <xf numFmtId="0" fontId="20" fillId="0" borderId="22" xfId="2" applyFont="1" applyFill="1" applyBorder="1" applyAlignment="1">
      <alignment horizontal="justify" vertical="top" wrapText="1"/>
    </xf>
    <xf numFmtId="0" fontId="16" fillId="0" borderId="80" xfId="0" applyFont="1" applyBorder="1" applyAlignment="1">
      <alignment vertical="center" wrapText="1"/>
    </xf>
    <xf numFmtId="49" fontId="29" fillId="0" borderId="0" xfId="0" applyNumberFormat="1" applyFont="1" applyFill="1" applyBorder="1" applyAlignment="1" applyProtection="1">
      <alignment horizontal="justify" vertical="top" wrapText="1"/>
      <protection locked="0"/>
    </xf>
    <xf numFmtId="9" fontId="23" fillId="14" borderId="23" xfId="2" applyNumberFormat="1" applyFont="1" applyFill="1" applyBorder="1" applyAlignment="1">
      <alignment horizontal="center" vertical="center" wrapText="1"/>
    </xf>
    <xf numFmtId="0" fontId="23" fillId="14" borderId="35" xfId="2" applyFont="1" applyFill="1" applyBorder="1" applyAlignment="1">
      <alignment horizontal="center" vertical="center" wrapText="1"/>
    </xf>
    <xf numFmtId="9" fontId="23" fillId="14" borderId="27" xfId="2" applyNumberFormat="1" applyFont="1" applyFill="1" applyBorder="1" applyAlignment="1">
      <alignment horizontal="center" vertical="center" wrapText="1"/>
    </xf>
    <xf numFmtId="0" fontId="32" fillId="0" borderId="52" xfId="0" applyFont="1" applyFill="1" applyBorder="1" applyAlignment="1" applyProtection="1">
      <alignment horizontal="justify" vertical="center" wrapText="1"/>
      <protection locked="0"/>
    </xf>
    <xf numFmtId="0" fontId="32" fillId="0" borderId="52" xfId="0" applyFont="1" applyBorder="1" applyAlignment="1" applyProtection="1">
      <alignment horizontal="justify" vertical="top"/>
      <protection locked="0"/>
    </xf>
    <xf numFmtId="10" fontId="16" fillId="16" borderId="1" xfId="0" applyNumberFormat="1" applyFont="1" applyFill="1" applyBorder="1" applyAlignment="1">
      <alignment horizontal="center" vertical="center" wrapText="1"/>
    </xf>
    <xf numFmtId="9" fontId="17" fillId="16" borderId="1" xfId="0" applyNumberFormat="1" applyFont="1" applyFill="1" applyBorder="1" applyAlignment="1">
      <alignment horizontal="center" vertical="center" wrapText="1"/>
    </xf>
    <xf numFmtId="9" fontId="16" fillId="17" borderId="1" xfId="0" applyNumberFormat="1" applyFont="1" applyFill="1" applyBorder="1" applyAlignment="1">
      <alignment horizontal="center" vertical="center" wrapText="1"/>
    </xf>
    <xf numFmtId="10" fontId="16" fillId="17" borderId="1" xfId="0" applyNumberFormat="1" applyFont="1" applyFill="1" applyBorder="1" applyAlignment="1">
      <alignment horizontal="center" vertical="center" wrapText="1"/>
    </xf>
    <xf numFmtId="9" fontId="23" fillId="17" borderId="23" xfId="2" applyNumberFormat="1" applyFont="1" applyFill="1" applyBorder="1" applyAlignment="1">
      <alignment horizontal="center" vertical="center" wrapText="1"/>
    </xf>
    <xf numFmtId="0" fontId="23" fillId="17" borderId="23" xfId="2" applyFont="1" applyFill="1" applyBorder="1" applyAlignment="1">
      <alignment horizontal="center" vertical="center" wrapText="1"/>
    </xf>
    <xf numFmtId="10" fontId="20" fillId="17" borderId="20" xfId="2" applyNumberFormat="1" applyFont="1" applyFill="1" applyBorder="1" applyAlignment="1">
      <alignment horizontal="center" vertical="center" wrapText="1"/>
    </xf>
    <xf numFmtId="9" fontId="20" fillId="17" borderId="23" xfId="2" applyNumberFormat="1" applyFont="1" applyFill="1" applyBorder="1" applyAlignment="1">
      <alignment horizontal="center" vertical="center" wrapText="1"/>
    </xf>
    <xf numFmtId="10" fontId="20" fillId="17" borderId="23" xfId="2" applyNumberFormat="1" applyFont="1" applyFill="1" applyBorder="1" applyAlignment="1">
      <alignment horizontal="center" vertical="center" wrapText="1"/>
    </xf>
    <xf numFmtId="10" fontId="23" fillId="17" borderId="23" xfId="2" applyNumberFormat="1" applyFont="1" applyFill="1" applyBorder="1" applyAlignment="1">
      <alignment horizontal="center" vertical="center" wrapText="1"/>
    </xf>
    <xf numFmtId="0" fontId="16" fillId="17" borderId="1" xfId="0" applyFont="1" applyFill="1" applyBorder="1" applyAlignment="1">
      <alignment horizontal="center" vertical="center" wrapText="1"/>
    </xf>
    <xf numFmtId="0" fontId="29" fillId="0" borderId="52" xfId="5" applyFont="1" applyFill="1" applyBorder="1" applyAlignment="1" applyProtection="1">
      <alignment horizontal="justify" vertical="top"/>
      <protection locked="0"/>
    </xf>
    <xf numFmtId="0" fontId="29" fillId="0" borderId="52" xfId="5" applyFont="1" applyFill="1" applyBorder="1" applyAlignment="1" applyProtection="1">
      <alignment horizontal="justify" vertical="top"/>
      <protection locked="0"/>
    </xf>
    <xf numFmtId="0" fontId="29" fillId="0" borderId="52" xfId="5" applyFont="1" applyFill="1" applyBorder="1" applyAlignment="1" applyProtection="1">
      <alignment horizontal="justify" vertical="top"/>
      <protection locked="0"/>
    </xf>
    <xf numFmtId="0" fontId="29" fillId="0" borderId="52" xfId="5" applyFont="1" applyFill="1" applyBorder="1" applyAlignment="1" applyProtection="1">
      <alignment horizontal="justify" vertical="top" wrapText="1"/>
      <protection locked="0"/>
    </xf>
    <xf numFmtId="0" fontId="29" fillId="0" borderId="52" xfId="5" applyFont="1" applyFill="1" applyBorder="1" applyAlignment="1" applyProtection="1">
      <alignment horizontal="justify" vertical="top"/>
      <protection locked="0"/>
    </xf>
    <xf numFmtId="0" fontId="29" fillId="0" borderId="52" xfId="5" applyFont="1" applyFill="1" applyBorder="1" applyAlignment="1" applyProtection="1">
      <alignment horizontal="justify" vertical="top"/>
      <protection locked="0"/>
    </xf>
    <xf numFmtId="10" fontId="16" fillId="17" borderId="1" xfId="1" applyNumberFormat="1" applyFont="1" applyFill="1" applyBorder="1" applyAlignment="1">
      <alignment horizontal="center" vertical="center" wrapText="1"/>
    </xf>
    <xf numFmtId="9" fontId="16" fillId="17" borderId="5" xfId="0" applyNumberFormat="1" applyFont="1" applyFill="1" applyBorder="1" applyAlignment="1">
      <alignment horizontal="center" vertical="center" wrapText="1"/>
    </xf>
    <xf numFmtId="9" fontId="23" fillId="17" borderId="1" xfId="0" applyNumberFormat="1" applyFont="1" applyFill="1" applyBorder="1" applyAlignment="1">
      <alignment horizontal="center" vertical="center" wrapText="1"/>
    </xf>
    <xf numFmtId="9" fontId="16" fillId="17" borderId="1" xfId="1" applyNumberFormat="1" applyFont="1" applyFill="1" applyBorder="1" applyAlignment="1">
      <alignment horizontal="center" vertical="center" wrapText="1"/>
    </xf>
    <xf numFmtId="0" fontId="29" fillId="18" borderId="52" xfId="0" applyFont="1" applyFill="1" applyBorder="1" applyAlignment="1" applyProtection="1">
      <alignment horizontal="justify" vertical="top" wrapText="1"/>
      <protection locked="0"/>
    </xf>
    <xf numFmtId="49" fontId="33" fillId="0" borderId="85" xfId="0" applyNumberFormat="1" applyFont="1" applyFill="1" applyBorder="1" applyAlignment="1" applyProtection="1">
      <alignment horizontal="justify" vertical="top" wrapText="1"/>
      <protection locked="0"/>
    </xf>
    <xf numFmtId="0" fontId="34" fillId="0" borderId="85" xfId="2" applyFont="1" applyBorder="1" applyAlignment="1" applyProtection="1">
      <alignment vertical="center" wrapText="1"/>
      <protection locked="0"/>
    </xf>
    <xf numFmtId="0" fontId="45" fillId="18" borderId="85" xfId="2" applyFont="1" applyFill="1" applyBorder="1" applyAlignment="1" applyProtection="1">
      <alignment vertical="center" wrapText="1"/>
      <protection locked="0"/>
    </xf>
    <xf numFmtId="0" fontId="46" fillId="18" borderId="85" xfId="2" applyFont="1" applyFill="1" applyBorder="1" applyAlignment="1" applyProtection="1">
      <alignment vertical="center" wrapText="1"/>
      <protection locked="0"/>
    </xf>
    <xf numFmtId="9" fontId="16" fillId="17" borderId="41" xfId="0" applyNumberFormat="1" applyFont="1" applyFill="1" applyBorder="1" applyAlignment="1">
      <alignment horizontal="center" vertical="center" wrapText="1"/>
    </xf>
    <xf numFmtId="10" fontId="16" fillId="17" borderId="41" xfId="0" applyNumberFormat="1" applyFont="1" applyFill="1" applyBorder="1" applyAlignment="1">
      <alignment horizontal="center" vertical="center" wrapText="1"/>
    </xf>
    <xf numFmtId="10" fontId="16" fillId="17" borderId="7" xfId="0" applyNumberFormat="1" applyFont="1" applyFill="1" applyBorder="1" applyAlignment="1">
      <alignment horizontal="center" vertical="center" wrapText="1"/>
    </xf>
    <xf numFmtId="0" fontId="29" fillId="0" borderId="78" xfId="0" applyFont="1" applyBorder="1" applyAlignment="1" applyProtection="1">
      <alignment horizontal="justify" vertical="top" wrapText="1"/>
      <protection locked="0"/>
    </xf>
    <xf numFmtId="0" fontId="29" fillId="18" borderId="52" xfId="0" applyFont="1" applyFill="1" applyBorder="1" applyAlignment="1" applyProtection="1">
      <alignment horizontal="justify" vertical="top"/>
      <protection locked="0"/>
    </xf>
    <xf numFmtId="0" fontId="13" fillId="8" borderId="52" xfId="0" applyFont="1" applyFill="1" applyBorder="1" applyAlignment="1">
      <alignment horizontal="center" vertical="center" wrapText="1"/>
    </xf>
    <xf numFmtId="0" fontId="20" fillId="0" borderId="80" xfId="2" applyFont="1" applyBorder="1" applyAlignment="1" applyProtection="1">
      <alignment horizontal="justify" vertical="top" wrapText="1"/>
      <protection locked="0"/>
    </xf>
    <xf numFmtId="0" fontId="16" fillId="0" borderId="77" xfId="0" applyFont="1" applyBorder="1" applyAlignment="1">
      <alignment horizontal="center" vertical="center" wrapText="1"/>
    </xf>
    <xf numFmtId="0" fontId="29" fillId="18" borderId="78" xfId="0" applyFont="1" applyFill="1" applyBorder="1" applyAlignment="1" applyProtection="1">
      <alignment horizontal="justify" vertical="top" wrapText="1"/>
      <protection locked="0"/>
    </xf>
    <xf numFmtId="0" fontId="29" fillId="0" borderId="77" xfId="0" applyFont="1" applyFill="1" applyBorder="1" applyAlignment="1" applyProtection="1">
      <alignment horizontal="center" vertical="top" wrapText="1"/>
      <protection locked="0"/>
    </xf>
    <xf numFmtId="0" fontId="29" fillId="0" borderId="78" xfId="0" applyFont="1" applyFill="1" applyBorder="1" applyAlignment="1" applyProtection="1">
      <alignment horizontal="center" vertical="top" wrapText="1"/>
      <protection locked="0"/>
    </xf>
    <xf numFmtId="0" fontId="15" fillId="3" borderId="2" xfId="0" applyFont="1" applyFill="1" applyBorder="1" applyAlignment="1">
      <alignment horizontal="center" vertical="center" wrapText="1"/>
    </xf>
    <xf numFmtId="0" fontId="5" fillId="8" borderId="5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3" fillId="8" borderId="52" xfId="0" applyFont="1" applyFill="1" applyBorder="1" applyAlignment="1">
      <alignment horizontal="center" vertical="center" wrapText="1"/>
    </xf>
    <xf numFmtId="0" fontId="13" fillId="9" borderId="52" xfId="0" applyFont="1" applyFill="1" applyBorder="1" applyAlignment="1">
      <alignment horizontal="center" vertical="center" wrapText="1"/>
    </xf>
    <xf numFmtId="0" fontId="29" fillId="0" borderId="77" xfId="0" applyFont="1" applyBorder="1" applyAlignment="1" applyProtection="1">
      <alignment horizontal="center" vertical="top" wrapText="1"/>
      <protection locked="0"/>
    </xf>
    <xf numFmtId="0" fontId="29" fillId="0" borderId="78" xfId="0" applyFont="1" applyBorder="1" applyAlignment="1" applyProtection="1">
      <alignment horizontal="center" vertical="top" wrapText="1"/>
      <protection locked="0"/>
    </xf>
    <xf numFmtId="0" fontId="16" fillId="0" borderId="77" xfId="0" applyFont="1" applyBorder="1" applyAlignment="1">
      <alignment horizontal="center" vertical="center" wrapText="1"/>
    </xf>
    <xf numFmtId="0" fontId="16" fillId="0" borderId="78" xfId="0" applyFont="1" applyBorder="1" applyAlignment="1">
      <alignment horizontal="center" vertical="center" wrapText="1"/>
    </xf>
    <xf numFmtId="0" fontId="29" fillId="0" borderId="84" xfId="0" applyFont="1" applyBorder="1" applyAlignment="1" applyProtection="1">
      <alignment horizontal="center" vertical="top" wrapText="1"/>
      <protection locked="0"/>
    </xf>
    <xf numFmtId="0" fontId="29" fillId="0" borderId="78" xfId="0" applyFont="1" applyFill="1" applyBorder="1" applyAlignment="1" applyProtection="1">
      <alignment horizontal="justify" vertical="top"/>
      <protection locked="0"/>
    </xf>
    <xf numFmtId="0" fontId="13" fillId="9" borderId="80" xfId="0" applyFont="1" applyFill="1" applyBorder="1" applyAlignment="1">
      <alignment horizontal="center" vertical="center" wrapText="1"/>
    </xf>
    <xf numFmtId="0" fontId="13" fillId="9" borderId="52" xfId="0" applyFont="1" applyFill="1" applyBorder="1" applyAlignment="1">
      <alignment horizontal="center" vertical="center" wrapText="1"/>
    </xf>
    <xf numFmtId="0" fontId="13" fillId="8" borderId="52" xfId="0" applyFont="1" applyFill="1" applyBorder="1" applyAlignment="1">
      <alignment horizontal="center" vertical="center" wrapText="1"/>
    </xf>
    <xf numFmtId="0" fontId="16" fillId="0" borderId="77" xfId="0" applyFont="1" applyBorder="1" applyAlignment="1">
      <alignment horizontal="center" vertical="center" wrapText="1"/>
    </xf>
    <xf numFmtId="0" fontId="16" fillId="0" borderId="78" xfId="0" applyFont="1" applyBorder="1" applyAlignment="1">
      <alignment horizontal="center" vertical="center" wrapText="1"/>
    </xf>
    <xf numFmtId="0" fontId="29" fillId="0" borderId="77" xfId="0" applyFont="1" applyFill="1" applyBorder="1" applyAlignment="1" applyProtection="1">
      <alignment horizontal="justify" vertical="top"/>
      <protection locked="0"/>
    </xf>
    <xf numFmtId="0" fontId="29" fillId="0" borderId="78" xfId="0" applyFont="1" applyFill="1" applyBorder="1" applyAlignment="1" applyProtection="1">
      <alignment horizontal="justify" vertical="top"/>
      <protection locked="0"/>
    </xf>
    <xf numFmtId="49" fontId="29" fillId="0" borderId="77" xfId="0" applyNumberFormat="1" applyFont="1" applyFill="1" applyBorder="1" applyAlignment="1" applyProtection="1">
      <alignment horizontal="justify" vertical="top"/>
      <protection locked="0"/>
    </xf>
    <xf numFmtId="49" fontId="29" fillId="0" borderId="78" xfId="0" applyNumberFormat="1" applyFont="1" applyFill="1" applyBorder="1" applyAlignment="1" applyProtection="1">
      <alignment horizontal="justify" vertical="top"/>
      <protection locked="0"/>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23" fillId="0" borderId="0" xfId="2" applyFont="1" applyAlignment="1"/>
    <xf numFmtId="0" fontId="23" fillId="0" borderId="77" xfId="2" applyFont="1" applyBorder="1" applyAlignment="1">
      <alignment horizontal="center" vertical="center" wrapText="1"/>
    </xf>
    <xf numFmtId="0" fontId="23" fillId="0" borderId="78" xfId="2" applyFont="1" applyBorder="1" applyAlignment="1">
      <alignment horizontal="center" vertical="center" wrapText="1"/>
    </xf>
    <xf numFmtId="0" fontId="23" fillId="18" borderId="77" xfId="2" applyFont="1" applyFill="1" applyBorder="1" applyAlignment="1" applyProtection="1">
      <alignment horizontal="center" vertical="center" wrapText="1"/>
      <protection locked="0"/>
    </xf>
    <xf numFmtId="0" fontId="23" fillId="18" borderId="78" xfId="2" applyFont="1" applyFill="1" applyBorder="1" applyAlignment="1" applyProtection="1">
      <alignment horizontal="center" vertical="center" wrapText="1"/>
      <protection locked="0"/>
    </xf>
    <xf numFmtId="0" fontId="23" fillId="0" borderId="84" xfId="2" applyFont="1" applyBorder="1" applyAlignment="1">
      <alignment horizontal="center" vertical="center" wrapText="1"/>
    </xf>
    <xf numFmtId="9" fontId="6" fillId="0" borderId="52" xfId="0" applyNumberFormat="1" applyFont="1" applyBorder="1" applyAlignment="1">
      <alignment horizontal="center" vertical="center" wrapText="1"/>
    </xf>
    <xf numFmtId="0" fontId="6" fillId="0" borderId="52" xfId="0" applyFont="1" applyBorder="1" applyAlignment="1">
      <alignment horizontal="center" vertical="center" wrapText="1"/>
    </xf>
    <xf numFmtId="0" fontId="6" fillId="0" borderId="0" xfId="0" applyFont="1" applyAlignment="1">
      <alignment horizontal="center" vertical="center" wrapText="1"/>
    </xf>
    <xf numFmtId="0" fontId="16" fillId="0" borderId="77" xfId="0" applyFont="1" applyBorder="1" applyAlignment="1">
      <alignment vertical="center" wrapText="1"/>
    </xf>
    <xf numFmtId="0" fontId="16" fillId="0" borderId="78" xfId="0" applyFont="1" applyBorder="1" applyAlignment="1">
      <alignment vertical="center" wrapText="1"/>
    </xf>
    <xf numFmtId="0" fontId="47" fillId="0" borderId="52" xfId="0" applyFont="1" applyBorder="1" applyAlignment="1">
      <alignment horizontal="justify" vertical="center"/>
    </xf>
    <xf numFmtId="0" fontId="47" fillId="0" borderId="0" xfId="0" applyFont="1" applyAlignment="1">
      <alignment horizontal="justify" vertical="center"/>
    </xf>
    <xf numFmtId="0" fontId="29" fillId="0" borderId="78" xfId="0" applyFont="1" applyFill="1" applyBorder="1" applyAlignment="1" applyProtection="1">
      <alignment horizontal="justify" vertical="top" wrapText="1"/>
      <protection locked="0"/>
    </xf>
    <xf numFmtId="9" fontId="3" fillId="0" borderId="52" xfId="0" applyNumberFormat="1" applyFont="1" applyBorder="1" applyAlignment="1">
      <alignment horizontal="center" vertical="center" wrapText="1"/>
    </xf>
    <xf numFmtId="49" fontId="29" fillId="0" borderId="81" xfId="0" applyNumberFormat="1" applyFont="1" applyFill="1" applyBorder="1" applyAlignment="1" applyProtection="1">
      <alignment horizontal="justify" vertical="top" wrapText="1"/>
      <protection locked="0"/>
    </xf>
    <xf numFmtId="0" fontId="29" fillId="0" borderId="81" xfId="0" applyFont="1" applyFill="1" applyBorder="1" applyAlignment="1" applyProtection="1">
      <alignment horizontal="justify" vertical="top"/>
      <protection locked="0"/>
    </xf>
    <xf numFmtId="0" fontId="29" fillId="0" borderId="81" xfId="0" applyFont="1" applyBorder="1" applyAlignment="1" applyProtection="1">
      <alignment horizontal="justify" vertical="top" wrapText="1"/>
      <protection locked="0"/>
    </xf>
    <xf numFmtId="0" fontId="23" fillId="0" borderId="81" xfId="2" applyFont="1" applyBorder="1" applyAlignment="1">
      <alignment vertical="center" wrapText="1"/>
    </xf>
    <xf numFmtId="0" fontId="32" fillId="0" borderId="52" xfId="0" applyFont="1" applyBorder="1" applyAlignment="1" applyProtection="1">
      <alignment horizontal="justify" vertical="center" wrapText="1"/>
      <protection locked="0"/>
    </xf>
    <xf numFmtId="0" fontId="16" fillId="0" borderId="52" xfId="0" applyFont="1" applyBorder="1" applyAlignment="1">
      <alignment horizontal="justify" vertical="top" wrapText="1"/>
    </xf>
    <xf numFmtId="0" fontId="13" fillId="8" borderId="52" xfId="0" applyFont="1" applyFill="1" applyBorder="1" applyAlignment="1">
      <alignment horizontal="justify" vertical="top" wrapText="1"/>
    </xf>
    <xf numFmtId="49" fontId="33" fillId="0" borderId="0" xfId="0" applyNumberFormat="1" applyFont="1" applyFill="1" applyBorder="1" applyAlignment="1" applyProtection="1">
      <alignment horizontal="justify" vertical="top" wrapText="1"/>
      <protection locked="0"/>
    </xf>
    <xf numFmtId="0" fontId="34" fillId="0" borderId="0" xfId="2" applyFont="1" applyBorder="1" applyAlignment="1" applyProtection="1">
      <alignment vertical="center" wrapText="1"/>
      <protection locked="0"/>
    </xf>
    <xf numFmtId="0" fontId="23" fillId="0" borderId="52" xfId="2" applyFont="1" applyFill="1" applyBorder="1" applyAlignment="1" applyProtection="1">
      <alignment vertical="center" wrapText="1"/>
      <protection locked="0"/>
    </xf>
    <xf numFmtId="0" fontId="23" fillId="18" borderId="52" xfId="2" applyFont="1" applyFill="1" applyBorder="1" applyAlignment="1" applyProtection="1">
      <alignment vertical="center" wrapText="1"/>
      <protection locked="0"/>
    </xf>
    <xf numFmtId="0" fontId="29" fillId="0" borderId="84" xfId="0" applyFont="1" applyBorder="1" applyAlignment="1" applyProtection="1">
      <alignment horizontal="justify" vertical="top" wrapText="1"/>
      <protection locked="0"/>
    </xf>
    <xf numFmtId="49" fontId="33" fillId="0" borderId="52" xfId="0" applyNumberFormat="1" applyFont="1" applyFill="1" applyBorder="1" applyAlignment="1" applyProtection="1">
      <alignment horizontal="justify" vertical="top" wrapText="1"/>
      <protection locked="0"/>
    </xf>
    <xf numFmtId="0" fontId="34" fillId="0" borderId="52" xfId="2" applyFont="1" applyBorder="1" applyAlignment="1" applyProtection="1">
      <alignment vertical="center" wrapText="1"/>
      <protection locked="0"/>
    </xf>
    <xf numFmtId="0" fontId="23" fillId="0" borderId="52" xfId="2" applyFont="1" applyFill="1" applyBorder="1" applyAlignment="1" applyProtection="1">
      <alignment horizontal="center" vertical="center" wrapText="1"/>
      <protection locked="0"/>
    </xf>
    <xf numFmtId="0" fontId="23" fillId="0" borderId="30" xfId="2" applyFont="1" applyBorder="1" applyAlignment="1">
      <alignment vertical="center" wrapText="1"/>
    </xf>
    <xf numFmtId="0" fontId="20" fillId="0" borderId="52" xfId="2" applyFont="1" applyBorder="1" applyAlignment="1" applyProtection="1">
      <alignment vertical="center" wrapText="1"/>
      <protection locked="0"/>
    </xf>
    <xf numFmtId="0" fontId="20" fillId="0" borderId="52" xfId="2" applyFont="1" applyBorder="1" applyAlignment="1" applyProtection="1">
      <alignment horizontal="center" vertical="center" wrapText="1"/>
      <protection locked="0"/>
    </xf>
    <xf numFmtId="0" fontId="29" fillId="0" borderId="77" xfId="0" applyFont="1" applyBorder="1" applyAlignment="1" applyProtection="1">
      <alignment horizontal="center" vertical="top" wrapText="1"/>
      <protection locked="0"/>
    </xf>
    <xf numFmtId="0" fontId="29" fillId="0" borderId="78" xfId="0" applyFont="1" applyBorder="1" applyAlignment="1" applyProtection="1">
      <alignment horizontal="center" vertical="top" wrapText="1"/>
      <protection locked="0"/>
    </xf>
    <xf numFmtId="0" fontId="16" fillId="0" borderId="77" xfId="0" applyFont="1" applyBorder="1" applyAlignment="1">
      <alignment horizontal="center" vertical="center" wrapText="1"/>
    </xf>
    <xf numFmtId="0" fontId="16" fillId="0" borderId="78" xfId="0" applyFont="1" applyBorder="1" applyAlignment="1">
      <alignment horizontal="center" vertical="center" wrapText="1"/>
    </xf>
    <xf numFmtId="0" fontId="29" fillId="0" borderId="84" xfId="0" applyFont="1" applyBorder="1" applyAlignment="1" applyProtection="1">
      <alignment horizontal="center" vertical="top" wrapText="1"/>
      <protection locked="0"/>
    </xf>
    <xf numFmtId="0" fontId="29" fillId="18" borderId="77" xfId="0" applyFont="1" applyFill="1" applyBorder="1" applyAlignment="1" applyProtection="1">
      <alignment horizontal="center" vertical="top" wrapText="1"/>
      <protection locked="0"/>
    </xf>
    <xf numFmtId="0" fontId="29" fillId="18" borderId="78" xfId="0" applyFont="1" applyFill="1" applyBorder="1" applyAlignment="1" applyProtection="1">
      <alignment horizontal="center" vertical="top" wrapText="1"/>
      <protection locked="0"/>
    </xf>
    <xf numFmtId="0" fontId="23" fillId="0" borderId="0" xfId="2" applyFont="1" applyAlignment="1"/>
    <xf numFmtId="0" fontId="23" fillId="0" borderId="77" xfId="2" applyFont="1" applyBorder="1" applyAlignment="1">
      <alignment horizontal="center" vertical="center" wrapText="1"/>
    </xf>
    <xf numFmtId="0" fontId="23" fillId="0" borderId="78" xfId="2" applyFont="1" applyBorder="1" applyAlignment="1">
      <alignment horizontal="center" vertical="center" wrapText="1"/>
    </xf>
    <xf numFmtId="0" fontId="23" fillId="0" borderId="84" xfId="2" applyFont="1" applyBorder="1" applyAlignment="1">
      <alignment horizontal="center" vertical="center" wrapText="1"/>
    </xf>
    <xf numFmtId="0" fontId="20" fillId="0" borderId="77" xfId="2" applyFont="1" applyBorder="1" applyAlignment="1" applyProtection="1">
      <alignment horizontal="center" vertical="top" wrapText="1"/>
      <protection locked="0"/>
    </xf>
    <xf numFmtId="0" fontId="20" fillId="0" borderId="78" xfId="2" applyFont="1" applyBorder="1" applyAlignment="1" applyProtection="1">
      <alignment horizontal="center" vertical="top" wrapText="1"/>
      <protection locked="0"/>
    </xf>
    <xf numFmtId="0" fontId="32" fillId="0" borderId="0" xfId="0" applyFont="1" applyFill="1" applyBorder="1" applyAlignment="1" applyProtection="1">
      <alignment horizontal="justify" vertical="center" wrapText="1"/>
      <protection locked="0"/>
    </xf>
    <xf numFmtId="9" fontId="16" fillId="19" borderId="41" xfId="0" applyNumberFormat="1" applyFont="1" applyFill="1" applyBorder="1" applyAlignment="1">
      <alignment horizontal="center" vertical="center" wrapText="1"/>
    </xf>
    <xf numFmtId="10" fontId="16" fillId="19" borderId="7" xfId="0" applyNumberFormat="1" applyFont="1" applyFill="1" applyBorder="1" applyAlignment="1">
      <alignment horizontal="center" vertical="center" wrapText="1"/>
    </xf>
    <xf numFmtId="0" fontId="5" fillId="19" borderId="52" xfId="0" applyFont="1" applyFill="1" applyBorder="1" applyAlignment="1">
      <alignment horizontal="center" vertical="center" wrapText="1"/>
    </xf>
    <xf numFmtId="0" fontId="45" fillId="18" borderId="0" xfId="2" applyFont="1" applyFill="1" applyBorder="1" applyAlignment="1" applyProtection="1">
      <alignment vertical="center" wrapText="1"/>
      <protection locked="0"/>
    </xf>
    <xf numFmtId="0" fontId="46" fillId="18" borderId="0" xfId="2" applyFont="1" applyFill="1" applyBorder="1" applyAlignment="1" applyProtection="1">
      <alignment vertical="center" wrapText="1"/>
      <protection locked="0"/>
    </xf>
    <xf numFmtId="0" fontId="48" fillId="19" borderId="52" xfId="0" applyFont="1" applyFill="1" applyBorder="1" applyAlignment="1">
      <alignment horizontal="center" vertical="center" wrapText="1"/>
    </xf>
    <xf numFmtId="9" fontId="23" fillId="19" borderId="23" xfId="2" applyNumberFormat="1" applyFont="1" applyFill="1" applyBorder="1" applyAlignment="1">
      <alignment horizontal="center" vertical="center" wrapText="1"/>
    </xf>
    <xf numFmtId="9" fontId="23" fillId="19" borderId="27" xfId="2" applyNumberFormat="1" applyFont="1" applyFill="1" applyBorder="1" applyAlignment="1">
      <alignment horizontal="center" vertical="center" wrapText="1"/>
    </xf>
    <xf numFmtId="10" fontId="16" fillId="19" borderId="1" xfId="0" applyNumberFormat="1" applyFont="1" applyFill="1" applyBorder="1" applyAlignment="1">
      <alignment horizontal="center" vertical="center" wrapText="1"/>
    </xf>
    <xf numFmtId="9" fontId="16" fillId="19" borderId="1" xfId="0" applyNumberFormat="1" applyFont="1" applyFill="1" applyBorder="1" applyAlignment="1">
      <alignment horizontal="center" vertical="center" wrapText="1"/>
    </xf>
    <xf numFmtId="49" fontId="49" fillId="0" borderId="52" xfId="0" applyNumberFormat="1" applyFont="1" applyFill="1" applyBorder="1" applyAlignment="1" applyProtection="1">
      <alignment horizontal="justify" vertical="top" wrapText="1"/>
      <protection locked="0"/>
    </xf>
    <xf numFmtId="9" fontId="16" fillId="11" borderId="1" xfId="0" applyNumberFormat="1" applyFont="1" applyFill="1" applyBorder="1" applyAlignment="1">
      <alignment horizontal="center" vertical="center" wrapText="1"/>
    </xf>
    <xf numFmtId="0" fontId="5" fillId="19" borderId="52" xfId="0" applyFont="1" applyFill="1" applyBorder="1" applyAlignment="1">
      <alignment horizontal="center" vertical="center" wrapText="1"/>
    </xf>
    <xf numFmtId="0" fontId="13" fillId="9" borderId="52" xfId="0" applyFont="1" applyFill="1" applyBorder="1" applyAlignment="1">
      <alignment horizontal="center" vertical="center" wrapText="1"/>
    </xf>
    <xf numFmtId="0" fontId="23" fillId="0" borderId="0" xfId="2" applyFont="1" applyAlignment="1"/>
    <xf numFmtId="0" fontId="23" fillId="0" borderId="52" xfId="2" applyFont="1" applyFill="1" applyBorder="1" applyAlignment="1" applyProtection="1">
      <alignment horizontal="center" vertical="center" wrapText="1"/>
      <protection locked="0"/>
    </xf>
    <xf numFmtId="0" fontId="23" fillId="18" borderId="77" xfId="2" applyFont="1" applyFill="1" applyBorder="1" applyAlignment="1" applyProtection="1">
      <alignment horizontal="center" vertical="center" wrapText="1"/>
      <protection locked="0"/>
    </xf>
    <xf numFmtId="0" fontId="23" fillId="18" borderId="78" xfId="2" applyFont="1" applyFill="1" applyBorder="1" applyAlignment="1" applyProtection="1">
      <alignment horizontal="center" vertical="center" wrapText="1"/>
      <protection locked="0"/>
    </xf>
    <xf numFmtId="0" fontId="23" fillId="19" borderId="35" xfId="2" applyFont="1" applyFill="1" applyBorder="1" applyAlignment="1">
      <alignment horizontal="center" vertical="center" wrapText="1"/>
    </xf>
    <xf numFmtId="49" fontId="50" fillId="0" borderId="52" xfId="0" applyNumberFormat="1" applyFont="1" applyFill="1" applyBorder="1" applyAlignment="1" applyProtection="1">
      <alignment horizontal="justify" vertical="top" wrapText="1"/>
      <protection locked="0"/>
    </xf>
    <xf numFmtId="49" fontId="44" fillId="0" borderId="52" xfId="5" applyNumberFormat="1" applyFont="1" applyFill="1" applyBorder="1" applyAlignment="1" applyProtection="1">
      <alignment horizontal="justify" vertical="center" wrapText="1"/>
      <protection locked="0"/>
    </xf>
    <xf numFmtId="0" fontId="51" fillId="0" borderId="52" xfId="0" applyFont="1" applyFill="1" applyBorder="1" applyAlignment="1" applyProtection="1">
      <alignment horizontal="justify" vertical="top"/>
      <protection locked="0"/>
    </xf>
    <xf numFmtId="10" fontId="16" fillId="19" borderId="1" xfId="1" applyNumberFormat="1" applyFont="1" applyFill="1" applyBorder="1" applyAlignment="1">
      <alignment horizontal="center" vertical="center" wrapText="1"/>
    </xf>
    <xf numFmtId="9" fontId="16" fillId="19" borderId="1" xfId="1" applyNumberFormat="1" applyFont="1" applyFill="1" applyBorder="1" applyAlignment="1">
      <alignment horizontal="center" vertical="center" wrapText="1"/>
    </xf>
    <xf numFmtId="0" fontId="6" fillId="8" borderId="52" xfId="0" applyFont="1" applyFill="1" applyBorder="1" applyAlignment="1">
      <alignment vertical="center" wrapText="1"/>
    </xf>
    <xf numFmtId="0" fontId="29" fillId="8" borderId="52" xfId="0" applyFont="1" applyFill="1" applyBorder="1" applyAlignment="1" applyProtection="1">
      <alignment horizontal="justify" vertical="top" wrapText="1"/>
      <protection locked="0"/>
    </xf>
    <xf numFmtId="0" fontId="30" fillId="0" borderId="52" xfId="0" applyFont="1" applyBorder="1" applyAlignment="1" applyProtection="1">
      <alignment horizontal="justify" vertical="top" wrapText="1"/>
      <protection locked="0"/>
    </xf>
    <xf numFmtId="9" fontId="16" fillId="19" borderId="5" xfId="0" applyNumberFormat="1" applyFont="1" applyFill="1" applyBorder="1" applyAlignment="1">
      <alignment horizontal="center" vertical="center" wrapText="1"/>
    </xf>
    <xf numFmtId="9" fontId="23" fillId="19" borderId="1" xfId="0" applyNumberFormat="1" applyFont="1" applyFill="1" applyBorder="1" applyAlignment="1">
      <alignment horizontal="center" vertical="center" wrapText="1"/>
    </xf>
    <xf numFmtId="0" fontId="29" fillId="0" borderId="81" xfId="0" applyFont="1" applyFill="1" applyBorder="1" applyAlignment="1" applyProtection="1">
      <alignment horizontal="justify" vertical="top" wrapText="1"/>
      <protection locked="0"/>
    </xf>
    <xf numFmtId="0" fontId="45" fillId="18" borderId="52" xfId="2" applyFont="1" applyFill="1" applyBorder="1" applyAlignment="1" applyProtection="1">
      <alignment vertical="center" wrapText="1"/>
      <protection locked="0"/>
    </xf>
    <xf numFmtId="0" fontId="23" fillId="19" borderId="38" xfId="2" applyFont="1" applyFill="1" applyBorder="1" applyAlignment="1">
      <alignment horizontal="center" vertical="center" wrapText="1"/>
    </xf>
    <xf numFmtId="0" fontId="23" fillId="0" borderId="90" xfId="2" applyFont="1" applyBorder="1" applyAlignment="1">
      <alignment vertical="center" wrapText="1"/>
    </xf>
    <xf numFmtId="9" fontId="23" fillId="19" borderId="35" xfId="2" applyNumberFormat="1" applyFont="1" applyFill="1" applyBorder="1" applyAlignment="1">
      <alignment horizontal="center" vertical="center" wrapText="1"/>
    </xf>
    <xf numFmtId="164" fontId="23" fillId="19" borderId="35" xfId="2" applyNumberFormat="1" applyFont="1" applyFill="1" applyBorder="1" applyAlignment="1">
      <alignment horizontal="center" vertical="center" wrapText="1"/>
    </xf>
    <xf numFmtId="0" fontId="46" fillId="18" borderId="77" xfId="2" applyFont="1" applyFill="1" applyBorder="1" applyAlignment="1" applyProtection="1">
      <alignment vertical="center" wrapText="1"/>
      <protection locked="0"/>
    </xf>
    <xf numFmtId="0" fontId="13" fillId="9" borderId="78" xfId="0" applyFont="1" applyFill="1" applyBorder="1" applyAlignment="1">
      <alignment horizontal="center" vertical="center" wrapText="1"/>
    </xf>
    <xf numFmtId="0" fontId="5" fillId="19" borderId="78" xfId="0" applyFont="1" applyFill="1" applyBorder="1" applyAlignment="1">
      <alignment horizontal="center" vertical="center" wrapText="1"/>
    </xf>
    <xf numFmtId="0" fontId="33" fillId="18" borderId="52" xfId="0" applyFont="1" applyFill="1" applyBorder="1" applyAlignment="1" applyProtection="1">
      <alignment horizontal="justify" vertical="center"/>
      <protection locked="0"/>
    </xf>
    <xf numFmtId="0" fontId="23" fillId="19" borderId="23" xfId="2" applyFont="1" applyFill="1" applyBorder="1" applyAlignment="1">
      <alignment horizontal="center" vertical="center" wrapText="1"/>
    </xf>
    <xf numFmtId="49" fontId="29" fillId="18" borderId="52" xfId="0" applyNumberFormat="1" applyFont="1" applyFill="1" applyBorder="1" applyAlignment="1" applyProtection="1">
      <alignment horizontal="justify" vertical="top" wrapText="1"/>
      <protection locked="0"/>
    </xf>
    <xf numFmtId="9" fontId="20" fillId="19" borderId="23" xfId="2" applyNumberFormat="1" applyFont="1" applyFill="1" applyBorder="1" applyAlignment="1">
      <alignment horizontal="center" vertical="center" wrapText="1"/>
    </xf>
    <xf numFmtId="0" fontId="29" fillId="0" borderId="52" xfId="0" applyFont="1" applyFill="1" applyBorder="1" applyAlignment="1" applyProtection="1">
      <alignment horizontal="center" vertical="center" wrapText="1"/>
      <protection locked="0"/>
    </xf>
    <xf numFmtId="0" fontId="36" fillId="0" borderId="52" xfId="0" applyFont="1" applyFill="1" applyBorder="1" applyAlignment="1">
      <alignment horizontal="left" vertical="center" wrapText="1"/>
    </xf>
    <xf numFmtId="0" fontId="16" fillId="19" borderId="1" xfId="0" applyFont="1" applyFill="1" applyBorder="1" applyAlignment="1">
      <alignment horizontal="center" vertical="center" wrapText="1"/>
    </xf>
    <xf numFmtId="10" fontId="26" fillId="19" borderId="1" xfId="0" applyNumberFormat="1" applyFont="1" applyFill="1" applyBorder="1" applyAlignment="1">
      <alignment horizontal="center" vertical="center" wrapText="1"/>
    </xf>
    <xf numFmtId="9" fontId="36" fillId="8" borderId="52" xfId="1" applyNumberFormat="1" applyFont="1" applyFill="1" applyBorder="1" applyAlignment="1">
      <alignment horizontal="center" vertical="center" wrapText="1"/>
    </xf>
    <xf numFmtId="9" fontId="36" fillId="8" borderId="52" xfId="0" applyNumberFormat="1" applyFont="1" applyFill="1" applyBorder="1" applyAlignment="1">
      <alignment horizontal="center" vertical="center"/>
    </xf>
    <xf numFmtId="9" fontId="36" fillId="8" borderId="52" xfId="1" quotePrefix="1" applyNumberFormat="1" applyFont="1" applyFill="1" applyBorder="1" applyAlignment="1">
      <alignment horizontal="center" vertical="center" wrapText="1"/>
    </xf>
    <xf numFmtId="9" fontId="36" fillId="8" borderId="52" xfId="0" applyNumberFormat="1" applyFont="1" applyFill="1" applyBorder="1" applyAlignment="1">
      <alignment horizontal="center" vertical="center" wrapText="1"/>
    </xf>
    <xf numFmtId="9" fontId="31" fillId="8" borderId="52" xfId="0" applyNumberFormat="1" applyFont="1" applyFill="1" applyBorder="1" applyAlignment="1">
      <alignment horizontal="center" vertical="center" wrapText="1"/>
    </xf>
    <xf numFmtId="0" fontId="38" fillId="8" borderId="52" xfId="2" applyFont="1" applyFill="1" applyBorder="1" applyAlignment="1">
      <alignment horizontal="justify" vertical="top" wrapText="1"/>
    </xf>
    <xf numFmtId="49" fontId="29" fillId="0" borderId="52" xfId="0" applyNumberFormat="1" applyFont="1" applyFill="1" applyBorder="1" applyAlignment="1" applyProtection="1">
      <alignment horizontal="center" vertical="center" wrapText="1"/>
      <protection locked="0"/>
    </xf>
    <xf numFmtId="10" fontId="23" fillId="19" borderId="23" xfId="2" applyNumberFormat="1" applyFont="1" applyFill="1" applyBorder="1" applyAlignment="1">
      <alignment horizontal="center" vertical="center" wrapText="1"/>
    </xf>
    <xf numFmtId="0" fontId="29" fillId="0" borderId="52" xfId="0" applyFont="1" applyBorder="1" applyAlignment="1" applyProtection="1">
      <alignment horizontal="center" vertical="center" wrapText="1"/>
      <protection locked="0"/>
    </xf>
    <xf numFmtId="0" fontId="29" fillId="0" borderId="78" xfId="0" applyFont="1" applyBorder="1" applyAlignment="1" applyProtection="1">
      <alignment horizontal="center" vertical="center" wrapText="1"/>
      <protection locked="0"/>
    </xf>
    <xf numFmtId="10" fontId="20" fillId="19" borderId="20" xfId="2" applyNumberFormat="1" applyFont="1" applyFill="1" applyBorder="1" applyAlignment="1">
      <alignment horizontal="center" vertical="center" wrapText="1"/>
    </xf>
    <xf numFmtId="10" fontId="20" fillId="19" borderId="23" xfId="2" applyNumberFormat="1" applyFont="1" applyFill="1" applyBorder="1" applyAlignment="1">
      <alignment horizontal="center" vertical="center" wrapText="1"/>
    </xf>
    <xf numFmtId="0" fontId="5" fillId="9" borderId="52" xfId="0" applyFont="1" applyFill="1" applyBorder="1" applyAlignment="1">
      <alignment horizontal="center" vertical="center" wrapText="1"/>
    </xf>
    <xf numFmtId="0" fontId="5" fillId="14" borderId="52" xfId="0" applyFont="1" applyFill="1" applyBorder="1" applyAlignment="1">
      <alignment horizontal="center" vertical="center" wrapText="1"/>
    </xf>
    <xf numFmtId="0" fontId="6" fillId="0" borderId="78" xfId="0" applyFont="1" applyBorder="1" applyAlignment="1">
      <alignment horizontal="center" vertical="center" wrapText="1"/>
    </xf>
    <xf numFmtId="0" fontId="13" fillId="8" borderId="52" xfId="0" applyFont="1" applyFill="1" applyBorder="1" applyAlignment="1">
      <alignment horizontal="center" vertical="center" wrapText="1"/>
    </xf>
    <xf numFmtId="0" fontId="13" fillId="9" borderId="52" xfId="0" applyFont="1" applyFill="1" applyBorder="1" applyAlignment="1">
      <alignment horizontal="center" vertical="center" wrapText="1"/>
    </xf>
    <xf numFmtId="0" fontId="29" fillId="0" borderId="77" xfId="0" applyFont="1" applyBorder="1" applyAlignment="1" applyProtection="1">
      <alignment horizontal="center" vertical="top" wrapText="1"/>
      <protection locked="0"/>
    </xf>
    <xf numFmtId="0" fontId="29" fillId="0" borderId="78" xfId="0" applyFont="1" applyBorder="1" applyAlignment="1" applyProtection="1">
      <alignment horizontal="center" vertical="top" wrapText="1"/>
      <protection locked="0"/>
    </xf>
    <xf numFmtId="49" fontId="29" fillId="0" borderId="77" xfId="0" applyNumberFormat="1" applyFont="1" applyFill="1" applyBorder="1" applyAlignment="1" applyProtection="1">
      <alignment horizontal="center" vertical="top" wrapText="1"/>
      <protection locked="0"/>
    </xf>
    <xf numFmtId="49" fontId="29" fillId="0" borderId="78" xfId="0" applyNumberFormat="1" applyFont="1" applyFill="1" applyBorder="1" applyAlignment="1" applyProtection="1">
      <alignment horizontal="center" vertical="top" wrapText="1"/>
      <protection locked="0"/>
    </xf>
    <xf numFmtId="0" fontId="15" fillId="3" borderId="5" xfId="0" applyFont="1" applyFill="1" applyBorder="1" applyAlignment="1">
      <alignment horizontal="center" vertical="center" wrapText="1"/>
    </xf>
    <xf numFmtId="0" fontId="16" fillId="0" borderId="77" xfId="0" applyFont="1" applyBorder="1" applyAlignment="1">
      <alignment horizontal="center" vertical="center" wrapText="1"/>
    </xf>
    <xf numFmtId="0" fontId="16" fillId="0" borderId="78" xfId="0" applyFont="1" applyBorder="1" applyAlignment="1">
      <alignment horizontal="center" vertical="center" wrapText="1"/>
    </xf>
    <xf numFmtId="0" fontId="29" fillId="0" borderId="84" xfId="0" applyFont="1" applyBorder="1" applyAlignment="1" applyProtection="1">
      <alignment horizontal="center" vertical="top" wrapText="1"/>
      <protection locked="0"/>
    </xf>
    <xf numFmtId="0" fontId="13" fillId="19" borderId="0" xfId="0" applyFont="1" applyFill="1" applyBorder="1" applyAlignment="1">
      <alignment horizontal="center" vertical="center" wrapText="1"/>
    </xf>
    <xf numFmtId="0" fontId="29" fillId="0" borderId="77" xfId="0" applyFont="1" applyFill="1" applyBorder="1" applyAlignment="1" applyProtection="1">
      <alignment horizontal="justify" vertical="top"/>
      <protection locked="0"/>
    </xf>
    <xf numFmtId="0" fontId="6" fillId="0" borderId="77" xfId="0" applyFont="1" applyBorder="1" applyAlignment="1">
      <alignment horizontal="center" vertical="center" wrapText="1"/>
    </xf>
    <xf numFmtId="0" fontId="23" fillId="0" borderId="77" xfId="2" applyFont="1" applyBorder="1" applyAlignment="1">
      <alignment horizontal="center" vertical="center" wrapText="1"/>
    </xf>
    <xf numFmtId="0" fontId="23" fillId="0" borderId="78" xfId="2" applyFont="1" applyBorder="1" applyAlignment="1">
      <alignment horizontal="center" vertical="center" wrapText="1"/>
    </xf>
    <xf numFmtId="0" fontId="29" fillId="18" borderId="77" xfId="0" applyFont="1" applyFill="1" applyBorder="1" applyAlignment="1" applyProtection="1">
      <alignment horizontal="center" vertical="top" wrapText="1"/>
      <protection locked="0"/>
    </xf>
    <xf numFmtId="0" fontId="29" fillId="18" borderId="78" xfId="0" applyFont="1" applyFill="1" applyBorder="1" applyAlignment="1" applyProtection="1">
      <alignment horizontal="center" vertical="top" wrapText="1"/>
      <protection locked="0"/>
    </xf>
    <xf numFmtId="0" fontId="23" fillId="0" borderId="0" xfId="2" applyFont="1" applyAlignment="1"/>
    <xf numFmtId="0" fontId="23" fillId="0" borderId="52" xfId="2" applyFont="1" applyFill="1" applyBorder="1" applyAlignment="1" applyProtection="1">
      <alignment horizontal="center" vertical="center" wrapText="1"/>
      <protection locked="0"/>
    </xf>
    <xf numFmtId="0" fontId="23" fillId="18" borderId="77" xfId="2" applyFont="1" applyFill="1" applyBorder="1" applyAlignment="1" applyProtection="1">
      <alignment horizontal="center" vertical="center" wrapText="1"/>
      <protection locked="0"/>
    </xf>
    <xf numFmtId="0" fontId="23" fillId="18" borderId="78" xfId="2" applyFont="1" applyFill="1" applyBorder="1" applyAlignment="1" applyProtection="1">
      <alignment horizontal="center" vertical="center" wrapText="1"/>
      <protection locked="0"/>
    </xf>
    <xf numFmtId="0" fontId="23" fillId="0" borderId="52" xfId="2" applyFont="1" applyBorder="1" applyAlignment="1">
      <alignment horizontal="center" vertical="center" wrapText="1"/>
    </xf>
    <xf numFmtId="0" fontId="23" fillId="0" borderId="84" xfId="2" applyFont="1" applyBorder="1" applyAlignment="1">
      <alignment horizontal="center" vertical="center" wrapText="1"/>
    </xf>
    <xf numFmtId="0" fontId="23" fillId="14" borderId="78" xfId="2" applyFont="1" applyFill="1" applyBorder="1" applyAlignment="1">
      <alignment horizontal="center" vertical="center" wrapText="1"/>
    </xf>
    <xf numFmtId="0" fontId="20" fillId="0" borderId="77" xfId="2" applyFont="1" applyBorder="1" applyAlignment="1" applyProtection="1">
      <alignment horizontal="center" vertical="top" wrapText="1"/>
      <protection locked="0"/>
    </xf>
    <xf numFmtId="0" fontId="20" fillId="0" borderId="78" xfId="2" applyFont="1" applyBorder="1" applyAlignment="1" applyProtection="1">
      <alignment horizontal="center" vertical="top" wrapText="1"/>
      <protection locked="0"/>
    </xf>
    <xf numFmtId="9" fontId="29" fillId="0" borderId="52" xfId="0" applyNumberFormat="1" applyFont="1" applyFill="1" applyBorder="1" applyAlignment="1" applyProtection="1">
      <alignment horizontal="center" vertical="center" wrapText="1"/>
      <protection locked="0"/>
    </xf>
    <xf numFmtId="9" fontId="29" fillId="0" borderId="52" xfId="0" applyNumberFormat="1" applyFont="1" applyFill="1" applyBorder="1" applyAlignment="1" applyProtection="1">
      <alignment horizontal="center" vertical="center"/>
      <protection locked="0"/>
    </xf>
    <xf numFmtId="9" fontId="29" fillId="0" borderId="52" xfId="0" applyNumberFormat="1" applyFont="1" applyBorder="1" applyAlignment="1" applyProtection="1">
      <alignment horizontal="center" vertical="center" wrapText="1"/>
      <protection locked="0"/>
    </xf>
    <xf numFmtId="10" fontId="16" fillId="0" borderId="52" xfId="0" applyNumberFormat="1" applyFont="1" applyBorder="1" applyAlignment="1">
      <alignment horizontal="center" vertical="center" wrapText="1"/>
    </xf>
    <xf numFmtId="9" fontId="35" fillId="2" borderId="52" xfId="0" applyNumberFormat="1" applyFont="1" applyFill="1" applyBorder="1" applyAlignment="1">
      <alignment horizontal="center" vertical="center" wrapText="1"/>
    </xf>
    <xf numFmtId="9" fontId="16" fillId="0" borderId="13" xfId="0" applyNumberFormat="1" applyFont="1" applyBorder="1" applyAlignment="1">
      <alignment horizontal="center" vertical="center" wrapText="1"/>
    </xf>
    <xf numFmtId="9" fontId="16" fillId="0" borderId="52" xfId="0" applyNumberFormat="1" applyFont="1" applyBorder="1" applyAlignment="1">
      <alignment horizontal="center" vertical="center" wrapText="1"/>
    </xf>
    <xf numFmtId="49" fontId="52" fillId="0" borderId="52" xfId="0" applyNumberFormat="1" applyFont="1" applyFill="1" applyBorder="1" applyAlignment="1" applyProtection="1">
      <alignment horizontal="justify" vertical="top" wrapText="1"/>
    </xf>
    <xf numFmtId="0" fontId="16" fillId="0" borderId="78" xfId="0" applyFont="1" applyFill="1" applyBorder="1" applyAlignment="1">
      <alignment vertical="center" wrapText="1"/>
    </xf>
    <xf numFmtId="0" fontId="32" fillId="0" borderId="81" xfId="0" applyFont="1" applyFill="1" applyBorder="1" applyAlignment="1" applyProtection="1">
      <alignment horizontal="justify" vertical="center" wrapText="1"/>
      <protection locked="0"/>
    </xf>
    <xf numFmtId="0" fontId="32" fillId="0" borderId="81" xfId="0" applyFont="1" applyBorder="1" applyAlignment="1" applyProtection="1">
      <alignment horizontal="justify" vertical="top"/>
      <protection locked="0"/>
    </xf>
    <xf numFmtId="0" fontId="23" fillId="0" borderId="78" xfId="2" applyFont="1" applyBorder="1" applyAlignment="1">
      <alignment vertical="center" wrapText="1"/>
    </xf>
    <xf numFmtId="0" fontId="23" fillId="0" borderId="78" xfId="2" applyFont="1" applyFill="1" applyBorder="1" applyAlignment="1" applyProtection="1">
      <alignment vertical="center" wrapText="1"/>
      <protection locked="0"/>
    </xf>
    <xf numFmtId="49" fontId="33" fillId="0" borderId="91" xfId="0" applyNumberFormat="1" applyFont="1" applyFill="1" applyBorder="1" applyAlignment="1" applyProtection="1">
      <alignment horizontal="justify" vertical="top" wrapText="1"/>
      <protection locked="0"/>
    </xf>
    <xf numFmtId="0" fontId="34" fillId="0" borderId="91" xfId="2" applyFont="1" applyBorder="1" applyAlignment="1" applyProtection="1">
      <alignment vertical="center" wrapText="1"/>
      <protection locked="0"/>
    </xf>
    <xf numFmtId="0" fontId="46" fillId="18" borderId="52" xfId="2" applyFont="1" applyFill="1" applyBorder="1" applyAlignment="1" applyProtection="1">
      <alignment vertical="center" wrapText="1"/>
      <protection locked="0"/>
    </xf>
    <xf numFmtId="0" fontId="45" fillId="18" borderId="91" xfId="2" applyFont="1" applyFill="1" applyBorder="1" applyAlignment="1" applyProtection="1">
      <alignment vertical="center" wrapText="1"/>
      <protection locked="0"/>
    </xf>
    <xf numFmtId="0" fontId="20" fillId="0" borderId="29" xfId="2" applyFont="1" applyFill="1" applyBorder="1" applyAlignment="1">
      <alignment horizontal="justify" vertical="top" wrapText="1"/>
    </xf>
    <xf numFmtId="0" fontId="20" fillId="0" borderId="52" xfId="2" applyFont="1" applyBorder="1" applyAlignment="1" applyProtection="1">
      <alignment horizontal="justify" vertical="top" wrapText="1"/>
      <protection locked="0"/>
    </xf>
    <xf numFmtId="0" fontId="15" fillId="3" borderId="7" xfId="0" applyFont="1" applyFill="1" applyBorder="1" applyAlignment="1">
      <alignment horizontal="center" vertical="center" wrapText="1"/>
    </xf>
    <xf numFmtId="0" fontId="13" fillId="8" borderId="78"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0" borderId="52" xfId="0" applyFont="1" applyFill="1" applyBorder="1" applyAlignment="1">
      <alignment horizontal="justify" vertical="top" wrapText="1"/>
    </xf>
    <xf numFmtId="0" fontId="17" fillId="0" borderId="52" xfId="0" applyFont="1" applyBorder="1" applyAlignment="1">
      <alignment vertical="center" wrapText="1"/>
    </xf>
    <xf numFmtId="10" fontId="16" fillId="8" borderId="52" xfId="0" applyNumberFormat="1" applyFont="1" applyFill="1" applyBorder="1" applyAlignment="1">
      <alignment horizontal="center" vertical="center" wrapText="1"/>
    </xf>
    <xf numFmtId="10" fontId="16" fillId="17" borderId="52" xfId="0" applyNumberFormat="1" applyFont="1" applyFill="1" applyBorder="1" applyAlignment="1">
      <alignment horizontal="center" vertical="center" wrapText="1"/>
    </xf>
    <xf numFmtId="10" fontId="16" fillId="19" borderId="52" xfId="0" applyNumberFormat="1" applyFont="1" applyFill="1" applyBorder="1" applyAlignment="1">
      <alignment horizontal="center" vertical="center" wrapText="1"/>
    </xf>
    <xf numFmtId="9" fontId="16" fillId="8" borderId="52" xfId="0" applyNumberFormat="1" applyFont="1" applyFill="1" applyBorder="1" applyAlignment="1">
      <alignment horizontal="center" vertical="center" wrapText="1"/>
    </xf>
    <xf numFmtId="9" fontId="16" fillId="17" borderId="52" xfId="0" applyNumberFormat="1" applyFont="1" applyFill="1" applyBorder="1" applyAlignment="1">
      <alignment horizontal="center" vertical="center" wrapText="1"/>
    </xf>
    <xf numFmtId="9" fontId="16" fillId="19" borderId="52" xfId="0" applyNumberFormat="1" applyFont="1" applyFill="1" applyBorder="1" applyAlignment="1">
      <alignment horizontal="center" vertical="center" wrapText="1"/>
    </xf>
    <xf numFmtId="0" fontId="17" fillId="0" borderId="52" xfId="0" applyFont="1" applyFill="1" applyBorder="1" applyAlignment="1">
      <alignment horizontal="justify" vertical="top" wrapText="1"/>
    </xf>
    <xf numFmtId="0" fontId="13" fillId="2" borderId="52"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16" fillId="2" borderId="52" xfId="0" applyFont="1" applyFill="1" applyBorder="1" applyAlignment="1">
      <alignment vertical="center" wrapText="1"/>
    </xf>
    <xf numFmtId="0" fontId="31" fillId="0" borderId="52" xfId="0" applyFont="1" applyFill="1" applyBorder="1" applyAlignment="1" applyProtection="1">
      <alignment horizontal="justify" vertical="top"/>
      <protection locked="0"/>
    </xf>
    <xf numFmtId="9" fontId="16" fillId="0" borderId="52" xfId="0" applyNumberFormat="1" applyFont="1" applyFill="1" applyBorder="1" applyAlignment="1">
      <alignment horizontal="center" vertical="center" wrapText="1"/>
    </xf>
    <xf numFmtId="0" fontId="19" fillId="4" borderId="52" xfId="2" applyFont="1" applyFill="1" applyBorder="1" applyAlignment="1">
      <alignment horizontal="center" vertical="center" wrapText="1"/>
    </xf>
    <xf numFmtId="0" fontId="22" fillId="20" borderId="52" xfId="2" applyFont="1" applyFill="1" applyBorder="1" applyAlignment="1">
      <alignment horizontal="center" vertical="center" wrapText="1"/>
    </xf>
    <xf numFmtId="0" fontId="20" fillId="0" borderId="52" xfId="2" applyFont="1" applyBorder="1"/>
    <xf numFmtId="0" fontId="23" fillId="4" borderId="52" xfId="2" applyFont="1" applyFill="1" applyBorder="1" applyAlignment="1">
      <alignment horizontal="center" vertical="center" wrapText="1"/>
    </xf>
    <xf numFmtId="0" fontId="23" fillId="0" borderId="52" xfId="2" applyFont="1" applyFill="1" applyBorder="1" applyAlignment="1">
      <alignment horizontal="justify" vertical="top" wrapText="1"/>
    </xf>
    <xf numFmtId="0" fontId="23" fillId="8" borderId="52" xfId="2" applyFont="1" applyFill="1" applyBorder="1" applyAlignment="1">
      <alignment horizontal="center" vertical="center" wrapText="1"/>
    </xf>
    <xf numFmtId="0" fontId="23" fillId="19" borderId="52" xfId="2" applyFont="1" applyFill="1" applyBorder="1" applyAlignment="1">
      <alignment horizontal="center" vertical="center" wrapText="1"/>
    </xf>
    <xf numFmtId="9" fontId="23" fillId="19" borderId="52" xfId="2" applyNumberFormat="1" applyFont="1" applyFill="1" applyBorder="1" applyAlignment="1">
      <alignment horizontal="center" vertical="center" wrapText="1"/>
    </xf>
    <xf numFmtId="9" fontId="23" fillId="0" borderId="52" xfId="2" applyNumberFormat="1" applyFont="1" applyBorder="1" applyAlignment="1">
      <alignment horizontal="center" vertical="center" wrapText="1"/>
    </xf>
    <xf numFmtId="0" fontId="54" fillId="2" borderId="52" xfId="0" applyFont="1" applyFill="1" applyBorder="1" applyAlignment="1">
      <alignment horizontal="center" vertical="center" wrapText="1"/>
    </xf>
    <xf numFmtId="10" fontId="16" fillId="0" borderId="52" xfId="0" applyNumberFormat="1" applyFont="1" applyFill="1" applyBorder="1" applyAlignment="1">
      <alignment horizontal="center" vertical="center" wrapText="1"/>
    </xf>
    <xf numFmtId="0" fontId="55" fillId="0" borderId="52" xfId="0" applyFont="1" applyBorder="1" applyAlignment="1">
      <alignment horizontal="justify" vertical="center"/>
    </xf>
    <xf numFmtId="0" fontId="56" fillId="0" borderId="52" xfId="0" applyFont="1" applyFill="1" applyBorder="1" applyAlignment="1" applyProtection="1">
      <alignment horizontal="justify" vertical="top"/>
      <protection locked="0"/>
    </xf>
    <xf numFmtId="0" fontId="57" fillId="0" borderId="52" xfId="0" applyFont="1" applyFill="1" applyBorder="1" applyAlignment="1" applyProtection="1">
      <alignment horizontal="justify" vertical="top"/>
      <protection locked="0"/>
    </xf>
    <xf numFmtId="0" fontId="17" fillId="0" borderId="52" xfId="0" applyFont="1" applyFill="1" applyBorder="1" applyAlignment="1" applyProtection="1">
      <alignment horizontal="justify" vertical="top" wrapText="1"/>
      <protection locked="0"/>
    </xf>
    <xf numFmtId="0" fontId="16" fillId="0" borderId="0" xfId="0" applyFont="1"/>
    <xf numFmtId="0" fontId="17" fillId="0" borderId="52" xfId="0" applyFont="1" applyBorder="1" applyAlignment="1" applyProtection="1">
      <alignment horizontal="left" vertical="center" wrapText="1"/>
      <protection locked="0"/>
    </xf>
    <xf numFmtId="0" fontId="13" fillId="2" borderId="52" xfId="0" applyFont="1" applyFill="1" applyBorder="1" applyAlignment="1">
      <alignment horizontal="left" vertical="center" wrapText="1"/>
    </xf>
    <xf numFmtId="49" fontId="17" fillId="0" borderId="52" xfId="0" applyNumberFormat="1" applyFont="1" applyFill="1" applyBorder="1" applyAlignment="1" applyProtection="1">
      <alignment horizontal="left" vertical="center" wrapText="1"/>
      <protection locked="0"/>
    </xf>
    <xf numFmtId="0" fontId="17" fillId="0" borderId="52" xfId="0" applyFont="1" applyFill="1" applyBorder="1" applyAlignment="1" applyProtection="1">
      <alignment horizontal="left" vertical="center"/>
      <protection locked="0"/>
    </xf>
    <xf numFmtId="0" fontId="16" fillId="0" borderId="52" xfId="0" applyFont="1" applyBorder="1" applyAlignment="1">
      <alignment horizontal="left" vertical="center" wrapText="1"/>
    </xf>
    <xf numFmtId="49" fontId="17" fillId="0" borderId="52" xfId="0" applyNumberFormat="1" applyFont="1" applyFill="1" applyBorder="1" applyAlignment="1" applyProtection="1">
      <alignment horizontal="left" vertical="center" wrapText="1"/>
    </xf>
    <xf numFmtId="0" fontId="17" fillId="0" borderId="52" xfId="0" applyFont="1" applyFill="1" applyBorder="1" applyAlignment="1" applyProtection="1">
      <alignment horizontal="left" vertical="center" wrapText="1"/>
      <protection locked="0"/>
    </xf>
    <xf numFmtId="0" fontId="53" fillId="2" borderId="52" xfId="2" applyFont="1" applyFill="1" applyBorder="1" applyAlignment="1">
      <alignment horizontal="center" vertical="center" wrapText="1"/>
    </xf>
    <xf numFmtId="0" fontId="29" fillId="0" borderId="77" xfId="0" applyFont="1" applyFill="1" applyBorder="1" applyAlignment="1" applyProtection="1">
      <alignment horizontal="center" vertical="top" wrapText="1"/>
      <protection locked="0"/>
    </xf>
    <xf numFmtId="0" fontId="29" fillId="0" borderId="78" xfId="0" applyFont="1" applyFill="1" applyBorder="1" applyAlignment="1" applyProtection="1">
      <alignment horizontal="center" vertical="top" wrapText="1"/>
      <protection locked="0"/>
    </xf>
    <xf numFmtId="0" fontId="15" fillId="3" borderId="7"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5" fillId="14" borderId="52" xfId="0" applyFont="1" applyFill="1" applyBorder="1" applyAlignment="1">
      <alignment horizontal="center" vertical="center" wrapText="1"/>
    </xf>
    <xf numFmtId="0" fontId="29" fillId="0" borderId="77" xfId="0" applyFont="1" applyFill="1" applyBorder="1" applyAlignment="1" applyProtection="1">
      <alignment horizontal="center" vertical="top" wrapText="1"/>
      <protection locked="0"/>
    </xf>
    <xf numFmtId="0" fontId="29" fillId="0" borderId="78" xfId="0" applyFont="1" applyFill="1" applyBorder="1" applyAlignment="1" applyProtection="1">
      <alignment horizontal="center" vertical="top" wrapText="1"/>
      <protection locked="0"/>
    </xf>
    <xf numFmtId="0" fontId="2"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5" fillId="9" borderId="52" xfId="0" applyFont="1" applyFill="1" applyBorder="1" applyAlignment="1">
      <alignment horizontal="center" vertical="center" wrapText="1"/>
    </xf>
    <xf numFmtId="0" fontId="5" fillId="19" borderId="52"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5" fillId="8" borderId="52"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86"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2"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8" borderId="2" xfId="0" applyFont="1" applyFill="1" applyBorder="1" applyAlignment="1">
      <alignment horizontal="left" vertical="top" wrapText="1"/>
    </xf>
    <xf numFmtId="0" fontId="16" fillId="8" borderId="4" xfId="0" applyFont="1" applyFill="1" applyBorder="1" applyAlignment="1">
      <alignment horizontal="left" vertical="top" wrapText="1"/>
    </xf>
    <xf numFmtId="0" fontId="16" fillId="8" borderId="3" xfId="0" applyFont="1" applyFill="1" applyBorder="1" applyAlignment="1">
      <alignment horizontal="left" vertical="top" wrapText="1"/>
    </xf>
    <xf numFmtId="0" fontId="16" fillId="0" borderId="2" xfId="0" applyFont="1" applyBorder="1" applyAlignment="1">
      <alignment vertical="center" wrapText="1"/>
    </xf>
    <xf numFmtId="0" fontId="16" fillId="0" borderId="4" xfId="0" applyFont="1" applyBorder="1" applyAlignment="1">
      <alignment vertical="center" wrapText="1"/>
    </xf>
    <xf numFmtId="0" fontId="16" fillId="0" borderId="3" xfId="0" applyFont="1" applyBorder="1" applyAlignment="1">
      <alignment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7" xfId="0" applyFont="1" applyBorder="1" applyAlignment="1">
      <alignment horizontal="center" vertical="center" wrapText="1"/>
    </xf>
    <xf numFmtId="0" fontId="15" fillId="3" borderId="3" xfId="0" applyFont="1" applyFill="1" applyBorder="1" applyAlignment="1">
      <alignment horizontal="center" vertical="center" wrapText="1"/>
    </xf>
    <xf numFmtId="0" fontId="16" fillId="8" borderId="2" xfId="0" applyFont="1" applyFill="1" applyBorder="1" applyAlignment="1">
      <alignment vertical="center" wrapText="1"/>
    </xf>
    <xf numFmtId="0" fontId="16" fillId="8" borderId="4" xfId="0" applyFont="1" applyFill="1" applyBorder="1" applyAlignment="1">
      <alignment vertical="center" wrapText="1"/>
    </xf>
    <xf numFmtId="0" fontId="16" fillId="8" borderId="3" xfId="0" applyFont="1" applyFill="1" applyBorder="1" applyAlignment="1">
      <alignment vertical="center" wrapText="1"/>
    </xf>
    <xf numFmtId="0" fontId="13" fillId="9" borderId="52" xfId="0" applyFont="1" applyFill="1" applyBorder="1" applyAlignment="1">
      <alignment horizontal="center" vertical="center" wrapText="1"/>
    </xf>
    <xf numFmtId="0" fontId="13" fillId="19" borderId="52" xfId="0" applyFont="1" applyFill="1" applyBorder="1" applyAlignment="1">
      <alignment horizontal="center" vertical="center" wrapText="1"/>
    </xf>
    <xf numFmtId="0" fontId="13" fillId="8" borderId="52"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7" xfId="0" applyFont="1" applyFill="1" applyBorder="1" applyAlignment="1">
      <alignment horizontal="left" vertical="center" wrapText="1"/>
    </xf>
    <xf numFmtId="0" fontId="16" fillId="2" borderId="7" xfId="0" applyFont="1" applyFill="1" applyBorder="1" applyAlignment="1">
      <alignment horizontal="center" vertical="center" wrapText="1"/>
    </xf>
    <xf numFmtId="0" fontId="16" fillId="0" borderId="7" xfId="0" applyFont="1" applyBorder="1" applyAlignment="1">
      <alignment horizontal="left" vertical="center" wrapText="1"/>
    </xf>
    <xf numFmtId="0" fontId="16" fillId="0" borderId="1" xfId="0" applyFont="1" applyBorder="1" applyAlignment="1">
      <alignment horizontal="center" vertical="center" wrapText="1"/>
    </xf>
    <xf numFmtId="0" fontId="16" fillId="8" borderId="2" xfId="0" applyFont="1" applyFill="1" applyBorder="1" applyAlignment="1">
      <alignment horizontal="left" vertical="center" wrapText="1"/>
    </xf>
    <xf numFmtId="0" fontId="16" fillId="8" borderId="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1" xfId="0" applyFont="1" applyBorder="1" applyAlignment="1">
      <alignment horizontal="center" vertical="center" wrapText="1"/>
    </xf>
    <xf numFmtId="0" fontId="15" fillId="3" borderId="1"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13" fillId="19" borderId="8" xfId="0" applyFont="1" applyFill="1" applyBorder="1" applyAlignment="1">
      <alignment horizontal="center" vertical="center" wrapText="1"/>
    </xf>
    <xf numFmtId="0" fontId="17" fillId="8" borderId="1"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17" fillId="8" borderId="5" xfId="0" applyFont="1" applyFill="1" applyBorder="1" applyAlignment="1">
      <alignment horizontal="left" vertical="center" wrapText="1"/>
    </xf>
    <xf numFmtId="0" fontId="17" fillId="8" borderId="9" xfId="0" applyFont="1" applyFill="1" applyBorder="1" applyAlignment="1">
      <alignment horizontal="left" vertical="center" wrapText="1"/>
    </xf>
    <xf numFmtId="49" fontId="29" fillId="0" borderId="77" xfId="0" applyNumberFormat="1" applyFont="1" applyFill="1" applyBorder="1" applyAlignment="1" applyProtection="1">
      <alignment horizontal="center" vertical="top" wrapText="1"/>
      <protection locked="0"/>
    </xf>
    <xf numFmtId="49" fontId="29" fillId="0" borderId="78" xfId="0" applyNumberFormat="1" applyFont="1" applyFill="1" applyBorder="1" applyAlignment="1" applyProtection="1">
      <alignment horizontal="center" vertical="top" wrapText="1"/>
      <protection locked="0"/>
    </xf>
    <xf numFmtId="0" fontId="29" fillId="0" borderId="77" xfId="0" applyFont="1" applyBorder="1" applyAlignment="1" applyProtection="1">
      <alignment horizontal="center" vertical="top" wrapText="1"/>
      <protection locked="0"/>
    </xf>
    <xf numFmtId="0" fontId="29" fillId="0" borderId="78" xfId="0" applyFont="1" applyBorder="1" applyAlignment="1" applyProtection="1">
      <alignment horizontal="center" vertical="top" wrapText="1"/>
      <protection locked="0"/>
    </xf>
    <xf numFmtId="0" fontId="17" fillId="0" borderId="55" xfId="0" applyFont="1" applyBorder="1" applyAlignment="1">
      <alignment horizontal="center" vertical="center" wrapText="1"/>
    </xf>
    <xf numFmtId="0" fontId="20" fillId="0" borderId="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6" fillId="0" borderId="55"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9" xfId="0" applyFont="1" applyBorder="1" applyAlignment="1">
      <alignment horizontal="left" vertical="center" wrapText="1"/>
    </xf>
    <xf numFmtId="0" fontId="17" fillId="0" borderId="74"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9"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30" fillId="0" borderId="77" xfId="0" applyFont="1" applyBorder="1" applyAlignment="1" applyProtection="1">
      <alignment horizontal="center" vertical="top" wrapText="1"/>
      <protection locked="0"/>
    </xf>
    <xf numFmtId="0" fontId="30" fillId="0" borderId="78" xfId="0" applyFont="1" applyBorder="1" applyAlignment="1" applyProtection="1">
      <alignment horizontal="center" vertical="top" wrapText="1"/>
      <protection locked="0"/>
    </xf>
    <xf numFmtId="0" fontId="16" fillId="8" borderId="9" xfId="0" applyFont="1" applyFill="1" applyBorder="1" applyAlignment="1">
      <alignment horizontal="left" vertical="center" wrapText="1"/>
    </xf>
    <xf numFmtId="0" fontId="16" fillId="8" borderId="10" xfId="0" applyFont="1" applyFill="1" applyBorder="1" applyAlignment="1">
      <alignment horizontal="left" vertical="center" wrapText="1"/>
    </xf>
    <xf numFmtId="0" fontId="16" fillId="8" borderId="11" xfId="0" applyFont="1" applyFill="1" applyBorder="1" applyAlignment="1">
      <alignment horizontal="left" vertical="center" wrapText="1"/>
    </xf>
    <xf numFmtId="0" fontId="16" fillId="0" borderId="77"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16" fillId="0" borderId="15" xfId="0" applyFont="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29" fillId="0" borderId="84" xfId="0" applyFont="1" applyBorder="1" applyAlignment="1" applyProtection="1">
      <alignment horizontal="center" vertical="top" wrapText="1"/>
      <protection locked="0"/>
    </xf>
    <xf numFmtId="0" fontId="16" fillId="0" borderId="12" xfId="0" applyFont="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3" fillId="9" borderId="0" xfId="0" applyFont="1" applyFill="1" applyBorder="1" applyAlignment="1">
      <alignment horizontal="center" vertical="center" wrapText="1"/>
    </xf>
    <xf numFmtId="0" fontId="13" fillId="19" borderId="0" xfId="0" applyFont="1" applyFill="1" applyBorder="1" applyAlignment="1">
      <alignment horizontal="center" vertical="center" wrapText="1"/>
    </xf>
    <xf numFmtId="0" fontId="29" fillId="0" borderId="77" xfId="0" applyFont="1" applyFill="1" applyBorder="1" applyAlignment="1" applyProtection="1">
      <alignment horizontal="justify" vertical="top"/>
      <protection locked="0"/>
    </xf>
    <xf numFmtId="0" fontId="29" fillId="0" borderId="78" xfId="0" applyFont="1" applyFill="1" applyBorder="1" applyAlignment="1" applyProtection="1">
      <alignment horizontal="justify" vertical="top"/>
      <protection locked="0"/>
    </xf>
    <xf numFmtId="0" fontId="16" fillId="8" borderId="55" xfId="0" applyFont="1" applyFill="1" applyBorder="1" applyAlignment="1">
      <alignment horizontal="left" vertical="center" wrapText="1"/>
    </xf>
    <xf numFmtId="0" fontId="16" fillId="8" borderId="55" xfId="0" applyFont="1" applyFill="1" applyBorder="1" applyAlignment="1">
      <alignment horizontal="left" vertical="top" wrapText="1"/>
    </xf>
    <xf numFmtId="0" fontId="16" fillId="8" borderId="55"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0" borderId="55" xfId="0" applyFont="1" applyFill="1" applyBorder="1" applyAlignment="1">
      <alignment horizontal="left" vertical="center" wrapText="1"/>
    </xf>
    <xf numFmtId="0" fontId="16" fillId="0" borderId="55" xfId="0" applyFont="1" applyBorder="1" applyAlignment="1">
      <alignment horizontal="left" vertical="center" wrapText="1"/>
    </xf>
    <xf numFmtId="0" fontId="16" fillId="0" borderId="74"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5" xfId="0" applyFont="1" applyBorder="1" applyAlignment="1">
      <alignment horizontal="center" vertical="center" wrapText="1"/>
    </xf>
    <xf numFmtId="0" fontId="17" fillId="8" borderId="55"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16" fillId="0" borderId="56" xfId="0" applyFont="1" applyBorder="1" applyAlignment="1">
      <alignment horizontal="left" vertical="center" wrapText="1"/>
    </xf>
    <xf numFmtId="49" fontId="29" fillId="0" borderId="77" xfId="0" applyNumberFormat="1" applyFont="1" applyFill="1" applyBorder="1" applyAlignment="1" applyProtection="1">
      <alignment horizontal="justify" vertical="top"/>
      <protection locked="0"/>
    </xf>
    <xf numFmtId="49" fontId="29" fillId="0" borderId="78" xfId="0" applyNumberFormat="1" applyFont="1" applyFill="1" applyBorder="1" applyAlignment="1" applyProtection="1">
      <alignment horizontal="justify" vertical="top"/>
      <protection locked="0"/>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1" xfId="0" applyFont="1" applyBorder="1" applyAlignment="1">
      <alignment horizontal="left" vertical="center" wrapText="1"/>
    </xf>
    <xf numFmtId="0" fontId="13" fillId="2" borderId="9"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6" fillId="0" borderId="52" xfId="0" applyFont="1" applyBorder="1" applyAlignment="1">
      <alignment horizontal="center" vertical="center" wrapText="1"/>
    </xf>
    <xf numFmtId="0" fontId="16" fillId="2" borderId="9"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0" borderId="52" xfId="0" applyFont="1" applyBorder="1" applyAlignment="1">
      <alignment horizontal="left" vertical="center" wrapText="1"/>
    </xf>
    <xf numFmtId="0" fontId="15" fillId="3" borderId="7" xfId="0" applyFont="1" applyFill="1" applyBorder="1" applyAlignment="1">
      <alignment horizontal="center" vertical="center" wrapText="1"/>
    </xf>
    <xf numFmtId="0" fontId="16" fillId="8" borderId="1" xfId="0" applyFont="1" applyFill="1" applyBorder="1" applyAlignment="1">
      <alignment horizontal="left" vertical="center" wrapText="1"/>
    </xf>
    <xf numFmtId="0" fontId="15" fillId="3" borderId="13" xfId="0" applyFont="1" applyFill="1" applyBorder="1" applyAlignment="1">
      <alignment horizontal="center" vertical="center" wrapText="1"/>
    </xf>
    <xf numFmtId="0" fontId="5" fillId="8" borderId="77" xfId="0" applyFont="1" applyFill="1" applyBorder="1" applyAlignment="1">
      <alignment horizontal="center" vertical="center" wrapText="1"/>
    </xf>
    <xf numFmtId="0" fontId="16" fillId="0" borderId="52" xfId="0" applyFont="1" applyFill="1" applyBorder="1" applyAlignment="1">
      <alignment horizontal="left" vertical="center" wrapText="1"/>
    </xf>
    <xf numFmtId="0" fontId="16" fillId="0" borderId="42"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6" fillId="0" borderId="77" xfId="0" applyFont="1" applyBorder="1" applyAlignment="1">
      <alignment horizontal="center" vertical="center" wrapText="1"/>
    </xf>
    <xf numFmtId="49" fontId="29" fillId="0" borderId="77" xfId="0" applyNumberFormat="1" applyFont="1" applyFill="1" applyBorder="1" applyAlignment="1" applyProtection="1">
      <alignment horizontal="center" vertical="center" wrapText="1"/>
      <protection locked="0"/>
    </xf>
    <xf numFmtId="49" fontId="29" fillId="0" borderId="78" xfId="0" applyNumberFormat="1" applyFont="1" applyFill="1" applyBorder="1" applyAlignment="1" applyProtection="1">
      <alignment horizontal="center" vertical="center" wrapText="1"/>
      <protection locked="0"/>
    </xf>
    <xf numFmtId="0" fontId="16" fillId="0" borderId="43" xfId="0" applyFont="1" applyBorder="1" applyAlignment="1">
      <alignment horizontal="center" vertical="center" wrapText="1"/>
    </xf>
    <xf numFmtId="0" fontId="17" fillId="0" borderId="59" xfId="0" applyFont="1" applyFill="1" applyBorder="1" applyAlignment="1">
      <alignment horizontal="center" vertical="center" wrapText="1"/>
    </xf>
    <xf numFmtId="0" fontId="17" fillId="0" borderId="60"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6" fillId="0" borderId="2" xfId="0" applyFont="1" applyBorder="1" applyAlignment="1">
      <alignment horizontal="left" wrapText="1"/>
    </xf>
    <xf numFmtId="0" fontId="16" fillId="0" borderId="4" xfId="0" applyFont="1" applyBorder="1" applyAlignment="1">
      <alignment horizontal="left" wrapText="1"/>
    </xf>
    <xf numFmtId="0" fontId="13" fillId="2" borderId="57"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62" xfId="0" applyFont="1" applyBorder="1" applyAlignment="1">
      <alignment horizontal="center" vertical="center" wrapText="1"/>
    </xf>
    <xf numFmtId="0" fontId="17" fillId="0" borderId="57" xfId="0" applyFont="1" applyFill="1" applyBorder="1" applyAlignment="1">
      <alignment horizontal="left" vertical="center" wrapText="1"/>
    </xf>
    <xf numFmtId="0" fontId="17" fillId="0" borderId="58" xfId="0" applyFont="1" applyFill="1" applyBorder="1" applyAlignment="1">
      <alignment horizontal="left" vertical="center" wrapText="1"/>
    </xf>
    <xf numFmtId="0" fontId="16" fillId="13" borderId="2" xfId="0" applyFont="1" applyFill="1" applyBorder="1" applyAlignment="1">
      <alignment horizontal="left" vertical="center" wrapText="1"/>
    </xf>
    <xf numFmtId="0" fontId="16" fillId="13" borderId="4" xfId="0" applyFont="1" applyFill="1" applyBorder="1" applyAlignment="1">
      <alignment horizontal="left" vertical="center" wrapText="1"/>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xf numFmtId="0" fontId="16" fillId="8" borderId="2" xfId="0" applyFont="1" applyFill="1" applyBorder="1" applyAlignment="1">
      <alignment horizontal="left" vertical="center"/>
    </xf>
    <xf numFmtId="0" fontId="16" fillId="8" borderId="4" xfId="0" applyFont="1" applyFill="1" applyBorder="1" applyAlignment="1">
      <alignment horizontal="left" vertical="center"/>
    </xf>
    <xf numFmtId="0" fontId="5" fillId="13" borderId="52" xfId="0" applyFont="1" applyFill="1" applyBorder="1" applyAlignment="1">
      <alignment horizontal="center" vertical="center" wrapText="1"/>
    </xf>
    <xf numFmtId="0" fontId="17" fillId="8" borderId="4" xfId="0" applyFont="1" applyFill="1" applyBorder="1" applyAlignment="1">
      <alignment horizontal="left" vertical="center" wrapText="1"/>
    </xf>
    <xf numFmtId="0" fontId="22" fillId="5" borderId="22" xfId="2" applyFont="1" applyFill="1" applyBorder="1" applyAlignment="1">
      <alignment horizontal="center" vertical="center" wrapText="1"/>
    </xf>
    <xf numFmtId="0" fontId="22" fillId="5" borderId="21" xfId="2" applyFont="1" applyFill="1" applyBorder="1" applyAlignment="1">
      <alignment horizontal="center" vertical="center" wrapText="1"/>
    </xf>
    <xf numFmtId="0" fontId="22" fillId="5" borderId="20" xfId="2" applyFont="1" applyFill="1" applyBorder="1" applyAlignment="1">
      <alignment horizontal="center" vertical="center" wrapText="1"/>
    </xf>
    <xf numFmtId="0" fontId="23" fillId="4" borderId="27" xfId="2" applyFont="1" applyFill="1" applyBorder="1" applyAlignment="1">
      <alignment horizontal="center" vertical="center" wrapText="1"/>
    </xf>
    <xf numFmtId="0" fontId="20" fillId="0" borderId="26" xfId="2" applyFont="1" applyBorder="1"/>
    <xf numFmtId="0" fontId="21" fillId="4" borderId="22" xfId="2" applyFont="1" applyFill="1" applyBorder="1" applyAlignment="1">
      <alignment horizontal="left" vertical="center" wrapText="1"/>
    </xf>
    <xf numFmtId="0" fontId="20" fillId="0" borderId="21" xfId="2" applyFont="1" applyBorder="1"/>
    <xf numFmtId="0" fontId="20" fillId="0" borderId="20" xfId="2" applyFont="1" applyBorder="1"/>
    <xf numFmtId="0" fontId="23" fillId="0" borderId="30" xfId="2" applyFont="1" applyBorder="1" applyAlignment="1">
      <alignment horizontal="center" vertical="center" wrapText="1"/>
    </xf>
    <xf numFmtId="0" fontId="20" fillId="0" borderId="29" xfId="2" applyFont="1" applyBorder="1"/>
    <xf numFmtId="0" fontId="20" fillId="0" borderId="25" xfId="2" applyFont="1" applyBorder="1"/>
    <xf numFmtId="0" fontId="23" fillId="0" borderId="0" xfId="2" applyFont="1" applyAlignment="1"/>
    <xf numFmtId="0" fontId="20" fillId="0" borderId="0" xfId="2" applyFont="1" applyBorder="1"/>
    <xf numFmtId="0" fontId="20" fillId="0" borderId="18" xfId="2" applyFont="1" applyBorder="1"/>
    <xf numFmtId="0" fontId="20" fillId="0" borderId="17" xfId="2" applyFont="1" applyBorder="1"/>
    <xf numFmtId="0" fontId="23" fillId="8" borderId="22" xfId="2" applyFont="1" applyFill="1" applyBorder="1" applyAlignment="1">
      <alignment horizontal="left" vertical="center" wrapText="1"/>
    </xf>
    <xf numFmtId="0" fontId="20" fillId="8" borderId="21" xfId="2" applyFont="1" applyFill="1" applyBorder="1"/>
    <xf numFmtId="0" fontId="20" fillId="8" borderId="20" xfId="2" applyFont="1" applyFill="1" applyBorder="1"/>
    <xf numFmtId="0" fontId="19" fillId="4" borderId="22" xfId="2" applyFont="1" applyFill="1" applyBorder="1" applyAlignment="1">
      <alignment horizontal="center" vertical="center" wrapText="1"/>
    </xf>
    <xf numFmtId="0" fontId="23" fillId="0" borderId="27" xfId="2" applyFont="1" applyBorder="1" applyAlignment="1">
      <alignment horizontal="center" vertical="center" wrapText="1"/>
    </xf>
    <xf numFmtId="0" fontId="20" fillId="0" borderId="19" xfId="2" applyFont="1" applyBorder="1"/>
    <xf numFmtId="0" fontId="20" fillId="0" borderId="27" xfId="2" applyFont="1" applyBorder="1" applyAlignment="1">
      <alignment horizontal="center" vertical="center" wrapText="1"/>
    </xf>
    <xf numFmtId="0" fontId="20" fillId="0" borderId="26" xfId="2" applyFont="1" applyBorder="1" applyAlignment="1">
      <alignment horizontal="center" vertical="center" wrapText="1"/>
    </xf>
    <xf numFmtId="0" fontId="20" fillId="0" borderId="19" xfId="2" applyFont="1" applyBorder="1" applyAlignment="1">
      <alignment horizontal="center" vertical="center" wrapText="1"/>
    </xf>
    <xf numFmtId="0" fontId="23" fillId="0" borderId="22" xfId="2" applyFont="1" applyBorder="1" applyAlignment="1">
      <alignment horizontal="left" vertical="center" wrapText="1"/>
    </xf>
    <xf numFmtId="0" fontId="23" fillId="0" borderId="20" xfId="2" applyFont="1" applyBorder="1" applyAlignment="1">
      <alignment horizontal="left" vertical="center" wrapText="1"/>
    </xf>
    <xf numFmtId="0" fontId="23" fillId="0" borderId="27" xfId="2" applyFont="1" applyBorder="1" applyAlignment="1">
      <alignment horizontal="left" vertical="center" wrapText="1"/>
    </xf>
    <xf numFmtId="0" fontId="20" fillId="0" borderId="26" xfId="2" applyFont="1" applyBorder="1" applyAlignment="1">
      <alignment horizontal="left"/>
    </xf>
    <xf numFmtId="0" fontId="20" fillId="0" borderId="19" xfId="2" applyFont="1" applyBorder="1" applyAlignment="1">
      <alignment horizontal="left"/>
    </xf>
    <xf numFmtId="0" fontId="23" fillId="0" borderId="77" xfId="2" applyFont="1" applyBorder="1" applyAlignment="1">
      <alignment horizontal="center" vertical="center" wrapText="1"/>
    </xf>
    <xf numFmtId="0" fontId="23" fillId="0" borderId="78" xfId="2" applyFont="1" applyBorder="1" applyAlignment="1">
      <alignment horizontal="center" vertical="center" wrapText="1"/>
    </xf>
    <xf numFmtId="0" fontId="29" fillId="18" borderId="77" xfId="0" applyFont="1" applyFill="1" applyBorder="1" applyAlignment="1" applyProtection="1">
      <alignment horizontal="center" vertical="top" wrapText="1"/>
      <protection locked="0"/>
    </xf>
    <xf numFmtId="0" fontId="29" fillId="18" borderId="78" xfId="0" applyFont="1" applyFill="1" applyBorder="1" applyAlignment="1" applyProtection="1">
      <alignment horizontal="center" vertical="top" wrapText="1"/>
      <protection locked="0"/>
    </xf>
    <xf numFmtId="0" fontId="23" fillId="0" borderId="26" xfId="2" applyFont="1" applyBorder="1" applyAlignment="1">
      <alignment horizontal="center" vertical="center" wrapText="1"/>
    </xf>
    <xf numFmtId="0" fontId="23" fillId="0" borderId="19" xfId="2" applyFont="1" applyBorder="1" applyAlignment="1">
      <alignment horizontal="center" vertical="center" wrapText="1"/>
    </xf>
    <xf numFmtId="0" fontId="19" fillId="4" borderId="20" xfId="2" applyFont="1" applyFill="1" applyBorder="1" applyAlignment="1">
      <alignment horizontal="center" vertical="center" wrapText="1"/>
    </xf>
    <xf numFmtId="0" fontId="23" fillId="0" borderId="63" xfId="2" applyFont="1" applyBorder="1" applyAlignment="1">
      <alignment horizontal="left" vertical="center" wrapText="1"/>
    </xf>
    <xf numFmtId="0" fontId="23" fillId="0" borderId="22" xfId="2" applyFont="1" applyBorder="1" applyAlignment="1">
      <alignment horizontal="center" vertical="center" wrapText="1"/>
    </xf>
    <xf numFmtId="0" fontId="23" fillId="0" borderId="20" xfId="2" applyFont="1" applyBorder="1" applyAlignment="1">
      <alignment horizontal="center" vertical="center" wrapText="1"/>
    </xf>
    <xf numFmtId="0" fontId="23" fillId="0" borderId="52" xfId="2" applyFont="1" applyFill="1" applyBorder="1" applyAlignment="1" applyProtection="1">
      <alignment horizontal="center" vertical="center" wrapText="1"/>
      <protection locked="0"/>
    </xf>
    <xf numFmtId="0" fontId="23" fillId="18" borderId="77" xfId="2" applyFont="1" applyFill="1" applyBorder="1" applyAlignment="1" applyProtection="1">
      <alignment horizontal="center" vertical="center" wrapText="1"/>
      <protection locked="0"/>
    </xf>
    <xf numFmtId="0" fontId="23" fillId="18" borderId="78" xfId="2" applyFont="1" applyFill="1" applyBorder="1" applyAlignment="1" applyProtection="1">
      <alignment horizontal="center" vertical="center" wrapText="1"/>
      <protection locked="0"/>
    </xf>
    <xf numFmtId="0" fontId="20" fillId="0" borderId="27" xfId="2" applyFont="1" applyBorder="1" applyAlignment="1">
      <alignment horizontal="center" wrapText="1"/>
    </xf>
    <xf numFmtId="0" fontId="20" fillId="0" borderId="26" xfId="2" applyFont="1" applyBorder="1" applyAlignment="1">
      <alignment horizontal="center" wrapText="1"/>
    </xf>
    <xf numFmtId="0" fontId="20" fillId="0" borderId="19" xfId="2" applyFont="1" applyBorder="1" applyAlignment="1">
      <alignment horizontal="center" wrapText="1"/>
    </xf>
    <xf numFmtId="0" fontId="22" fillId="5" borderId="30" xfId="2" applyFont="1" applyFill="1" applyBorder="1" applyAlignment="1">
      <alignment horizontal="center" vertical="center" wrapText="1"/>
    </xf>
    <xf numFmtId="0" fontId="23" fillId="0" borderId="23" xfId="2" applyFont="1" applyBorder="1" applyAlignment="1">
      <alignment horizontal="center" vertical="center" wrapText="1"/>
    </xf>
    <xf numFmtId="0" fontId="20" fillId="0" borderId="23" xfId="2" applyFont="1" applyBorder="1"/>
    <xf numFmtId="0" fontId="13" fillId="8" borderId="80" xfId="0" applyFont="1" applyFill="1" applyBorder="1" applyAlignment="1">
      <alignment horizontal="center" vertical="center" wrapText="1"/>
    </xf>
    <xf numFmtId="0" fontId="29" fillId="0" borderId="52" xfId="0" applyFont="1" applyFill="1" applyBorder="1" applyAlignment="1" applyProtection="1">
      <alignment horizontal="center" vertical="top" wrapText="1"/>
      <protection locked="0"/>
    </xf>
    <xf numFmtId="0" fontId="17" fillId="0" borderId="22"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23" fillId="0" borderId="30" xfId="2" applyFont="1" applyBorder="1" applyAlignment="1">
      <alignment horizontal="left" vertical="center" wrapText="1"/>
    </xf>
    <xf numFmtId="0" fontId="23" fillId="0" borderId="28" xfId="2" applyFont="1" applyBorder="1" applyAlignment="1">
      <alignment horizontal="left" vertical="center" wrapText="1"/>
    </xf>
    <xf numFmtId="0" fontId="23" fillId="0" borderId="18" xfId="2" applyFont="1" applyBorder="1" applyAlignment="1">
      <alignment horizontal="left" vertical="center" wrapText="1"/>
    </xf>
    <xf numFmtId="0" fontId="23" fillId="0" borderId="16" xfId="2" applyFont="1" applyBorder="1" applyAlignment="1">
      <alignment horizontal="left" vertical="center" wrapText="1"/>
    </xf>
    <xf numFmtId="0" fontId="23" fillId="0" borderId="23" xfId="2" applyFont="1" applyBorder="1" applyAlignment="1">
      <alignment horizontal="left" vertical="center" wrapText="1"/>
    </xf>
    <xf numFmtId="0" fontId="23" fillId="8" borderId="23" xfId="2" applyFont="1" applyFill="1" applyBorder="1" applyAlignment="1">
      <alignment horizontal="left" vertical="center" wrapText="1"/>
    </xf>
    <xf numFmtId="0" fontId="20" fillId="8" borderId="23" xfId="2" applyFont="1" applyFill="1" applyBorder="1"/>
    <xf numFmtId="0" fontId="22" fillId="5" borderId="29" xfId="2" applyFont="1" applyFill="1" applyBorder="1" applyAlignment="1">
      <alignment horizontal="center" vertical="center" wrapText="1"/>
    </xf>
    <xf numFmtId="0" fontId="22" fillId="5" borderId="28" xfId="2" applyFont="1" applyFill="1" applyBorder="1" applyAlignment="1">
      <alignment horizontal="center" vertical="center" wrapText="1"/>
    </xf>
    <xf numFmtId="0" fontId="20" fillId="0" borderId="22" xfId="2" applyFont="1" applyBorder="1" applyAlignment="1">
      <alignment horizontal="left" vertical="center" wrapText="1"/>
    </xf>
    <xf numFmtId="0" fontId="20" fillId="0" borderId="20" xfId="2" applyFont="1" applyBorder="1" applyAlignment="1">
      <alignment horizontal="left" vertical="center" wrapText="1"/>
    </xf>
    <xf numFmtId="0" fontId="23" fillId="0" borderId="23" xfId="2" applyFont="1" applyFill="1" applyBorder="1" applyAlignment="1">
      <alignment horizontal="center" vertical="center" wrapText="1"/>
    </xf>
    <xf numFmtId="0" fontId="20" fillId="0" borderId="23" xfId="2" applyFont="1" applyFill="1" applyBorder="1"/>
    <xf numFmtId="0" fontId="23" fillId="0" borderId="22" xfId="2" applyFont="1" applyFill="1" applyBorder="1" applyAlignment="1">
      <alignment horizontal="center" vertical="center" wrapText="1"/>
    </xf>
    <xf numFmtId="0" fontId="20" fillId="0" borderId="27" xfId="2" applyFont="1" applyBorder="1" applyAlignment="1">
      <alignment horizontal="center" vertical="center"/>
    </xf>
    <xf numFmtId="0" fontId="20" fillId="0" borderId="26" xfId="2" applyFont="1" applyBorder="1" applyAlignment="1">
      <alignment horizontal="center" vertical="center"/>
    </xf>
    <xf numFmtId="0" fontId="20" fillId="0" borderId="19" xfId="2" applyFont="1" applyBorder="1" applyAlignment="1">
      <alignment horizontal="center" vertical="center"/>
    </xf>
    <xf numFmtId="0" fontId="23" fillId="0" borderId="84" xfId="2" applyFont="1" applyBorder="1" applyAlignment="1">
      <alignment horizontal="center" vertical="center" wrapText="1"/>
    </xf>
    <xf numFmtId="0" fontId="23" fillId="14" borderId="77" xfId="2" applyFont="1" applyFill="1" applyBorder="1" applyAlignment="1">
      <alignment horizontal="center" vertical="center" wrapText="1"/>
    </xf>
    <xf numFmtId="0" fontId="23" fillId="14" borderId="84" xfId="2" applyFont="1" applyFill="1" applyBorder="1" applyAlignment="1">
      <alignment horizontal="center" vertical="center" wrapText="1"/>
    </xf>
    <xf numFmtId="0" fontId="23" fillId="14" borderId="78" xfId="2" applyFont="1" applyFill="1" applyBorder="1" applyAlignment="1">
      <alignment horizontal="center" vertical="center" wrapText="1"/>
    </xf>
    <xf numFmtId="0" fontId="23" fillId="0" borderId="52" xfId="2" applyFont="1" applyBorder="1" applyAlignment="1">
      <alignment horizontal="center" vertical="center" wrapText="1"/>
    </xf>
    <xf numFmtId="0" fontId="23" fillId="0" borderId="51" xfId="2" applyFont="1" applyBorder="1" applyAlignment="1">
      <alignment horizontal="center" vertical="center" wrapText="1"/>
    </xf>
    <xf numFmtId="0" fontId="20" fillId="0" borderId="40" xfId="2" applyFont="1" applyBorder="1"/>
    <xf numFmtId="0" fontId="20" fillId="0" borderId="64" xfId="2" applyFont="1" applyBorder="1"/>
    <xf numFmtId="0" fontId="20" fillId="0" borderId="39" xfId="2" applyFont="1" applyBorder="1"/>
    <xf numFmtId="0" fontId="25" fillId="0" borderId="22" xfId="2" applyFont="1" applyFill="1" applyBorder="1" applyAlignment="1">
      <alignment horizontal="left" vertical="center" wrapText="1"/>
    </xf>
    <xf numFmtId="0" fontId="25" fillId="0" borderId="20" xfId="2" applyFont="1" applyFill="1" applyBorder="1" applyAlignment="1">
      <alignment horizontal="left" vertical="center" wrapText="1"/>
    </xf>
    <xf numFmtId="0" fontId="22" fillId="5" borderId="34" xfId="2" applyFont="1" applyFill="1" applyBorder="1" applyAlignment="1">
      <alignment horizontal="center" vertical="center" wrapText="1"/>
    </xf>
    <xf numFmtId="0" fontId="20" fillId="0" borderId="33" xfId="2" applyFont="1" applyBorder="1"/>
    <xf numFmtId="0" fontId="23" fillId="0" borderId="0" xfId="2" applyFont="1" applyBorder="1" applyAlignment="1">
      <alignment horizontal="center" vertical="center" wrapText="1"/>
    </xf>
    <xf numFmtId="0" fontId="23" fillId="0" borderId="36" xfId="2" applyFont="1" applyBorder="1" applyAlignment="1">
      <alignment horizontal="center" vertical="center" wrapText="1"/>
    </xf>
    <xf numFmtId="0" fontId="20" fillId="0" borderId="36" xfId="2" applyFont="1" applyBorder="1"/>
    <xf numFmtId="0" fontId="20" fillId="0" borderId="31" xfId="2" applyFont="1" applyBorder="1"/>
    <xf numFmtId="0" fontId="23" fillId="0" borderId="65" xfId="2" applyFont="1" applyBorder="1" applyAlignment="1">
      <alignment horizontal="center" vertical="center" wrapText="1"/>
    </xf>
    <xf numFmtId="0" fontId="23" fillId="8" borderId="34" xfId="2" applyFont="1" applyFill="1" applyBorder="1" applyAlignment="1">
      <alignment horizontal="left" vertical="center" wrapText="1"/>
    </xf>
    <xf numFmtId="0" fontId="23" fillId="8" borderId="33" xfId="2" applyFont="1" applyFill="1" applyBorder="1" applyAlignment="1">
      <alignment horizontal="left" vertical="center" wrapText="1"/>
    </xf>
    <xf numFmtId="0" fontId="23" fillId="8" borderId="32" xfId="2" applyFont="1" applyFill="1" applyBorder="1" applyAlignment="1">
      <alignment horizontal="left" vertical="center" wrapText="1"/>
    </xf>
    <xf numFmtId="0" fontId="20" fillId="0" borderId="37" xfId="2" applyFont="1" applyBorder="1" applyAlignment="1">
      <alignment horizontal="center" vertical="center" wrapText="1"/>
    </xf>
    <xf numFmtId="0" fontId="23" fillId="0" borderId="37" xfId="2" applyFont="1" applyBorder="1" applyAlignment="1">
      <alignment horizontal="center" vertical="center" wrapText="1"/>
    </xf>
    <xf numFmtId="0" fontId="23" fillId="0" borderId="34" xfId="2" applyFont="1" applyBorder="1" applyAlignment="1">
      <alignment horizontal="left" vertical="center" wrapText="1"/>
    </xf>
    <xf numFmtId="0" fontId="23" fillId="0" borderId="33" xfId="2" applyFont="1" applyBorder="1" applyAlignment="1">
      <alignment horizontal="left" vertical="center" wrapText="1"/>
    </xf>
    <xf numFmtId="0" fontId="23" fillId="0" borderId="32" xfId="2" applyFont="1" applyBorder="1" applyAlignment="1">
      <alignment horizontal="left" vertical="center" wrapText="1"/>
    </xf>
    <xf numFmtId="0" fontId="23" fillId="0" borderId="41" xfId="2" applyFont="1" applyBorder="1" applyAlignment="1">
      <alignment horizontal="center" vertical="center" wrapText="1"/>
    </xf>
    <xf numFmtId="0" fontId="19" fillId="4" borderId="30" xfId="2" applyFont="1" applyFill="1" applyBorder="1" applyAlignment="1">
      <alignment horizontal="center" vertical="center" wrapText="1"/>
    </xf>
    <xf numFmtId="0" fontId="20" fillId="0" borderId="28" xfId="2" applyFont="1" applyBorder="1"/>
    <xf numFmtId="0" fontId="19" fillId="4" borderId="23" xfId="2" applyFont="1" applyFill="1" applyBorder="1" applyAlignment="1">
      <alignment horizontal="center" vertical="center" wrapText="1"/>
    </xf>
    <xf numFmtId="0" fontId="23" fillId="4" borderId="37" xfId="2" applyFont="1" applyFill="1" applyBorder="1" applyAlignment="1">
      <alignment horizontal="center" vertical="center" wrapText="1"/>
    </xf>
    <xf numFmtId="0" fontId="23" fillId="0" borderId="67" xfId="2" applyFont="1" applyBorder="1" applyAlignment="1">
      <alignment horizontal="center" vertical="center" wrapText="1"/>
    </xf>
    <xf numFmtId="0" fontId="23" fillId="0" borderId="68" xfId="2" applyFont="1" applyBorder="1" applyAlignment="1">
      <alignment horizontal="center" vertical="center" wrapText="1"/>
    </xf>
    <xf numFmtId="0" fontId="22" fillId="5" borderId="69" xfId="2" applyFont="1" applyFill="1" applyBorder="1" applyAlignment="1">
      <alignment horizontal="center" vertical="center" wrapText="1"/>
    </xf>
    <xf numFmtId="0" fontId="22" fillId="5" borderId="70" xfId="2" applyFont="1" applyFill="1" applyBorder="1" applyAlignment="1">
      <alignment horizontal="center" vertical="center" wrapText="1"/>
    </xf>
    <xf numFmtId="0" fontId="22" fillId="5" borderId="71" xfId="2" applyFont="1" applyFill="1" applyBorder="1" applyAlignment="1">
      <alignment horizontal="center" vertical="center" wrapText="1"/>
    </xf>
    <xf numFmtId="0" fontId="23" fillId="0" borderId="28" xfId="2" applyFont="1" applyBorder="1" applyAlignment="1">
      <alignment horizontal="center" vertical="center" wrapText="1"/>
    </xf>
    <xf numFmtId="0" fontId="23" fillId="0" borderId="18" xfId="2" applyFont="1" applyBorder="1" applyAlignment="1">
      <alignment horizontal="center" vertical="center" wrapText="1"/>
    </xf>
    <xf numFmtId="0" fontId="23" fillId="0" borderId="16" xfId="2" applyFont="1" applyBorder="1" applyAlignment="1">
      <alignment horizontal="center" vertical="center" wrapText="1"/>
    </xf>
    <xf numFmtId="0" fontId="20" fillId="8" borderId="34" xfId="2" applyFont="1" applyFill="1" applyBorder="1" applyAlignment="1">
      <alignment horizontal="left" vertical="center" wrapText="1"/>
    </xf>
    <xf numFmtId="0" fontId="20" fillId="8" borderId="33" xfId="2" applyFont="1" applyFill="1" applyBorder="1" applyAlignment="1">
      <alignment horizontal="left" vertical="center" wrapText="1"/>
    </xf>
    <xf numFmtId="0" fontId="20" fillId="8" borderId="32" xfId="2" applyFont="1" applyFill="1" applyBorder="1" applyAlignment="1">
      <alignment horizontal="left" vertical="center" wrapText="1"/>
    </xf>
    <xf numFmtId="0" fontId="23" fillId="0" borderId="34" xfId="2" applyFont="1" applyFill="1" applyBorder="1" applyAlignment="1">
      <alignment horizontal="left" vertical="center" wrapText="1"/>
    </xf>
    <xf numFmtId="0" fontId="23" fillId="0" borderId="33" xfId="2" applyFont="1" applyFill="1" applyBorder="1" applyAlignment="1">
      <alignment horizontal="left" vertical="center" wrapText="1"/>
    </xf>
    <xf numFmtId="0" fontId="20" fillId="0" borderId="77" xfId="2" applyFont="1" applyBorder="1" applyAlignment="1" applyProtection="1">
      <alignment horizontal="center" vertical="center" wrapText="1"/>
      <protection locked="0"/>
    </xf>
    <xf numFmtId="0" fontId="20" fillId="0" borderId="78" xfId="2" applyFont="1" applyBorder="1" applyAlignment="1" applyProtection="1">
      <alignment horizontal="center" vertical="center" wrapText="1"/>
      <protection locked="0"/>
    </xf>
    <xf numFmtId="0" fontId="20" fillId="0" borderId="77" xfId="2" applyFont="1" applyBorder="1" applyAlignment="1" applyProtection="1">
      <alignment horizontal="center" vertical="top" wrapText="1"/>
      <protection locked="0"/>
    </xf>
    <xf numFmtId="0" fontId="20" fillId="0" borderId="78" xfId="2" applyFont="1" applyBorder="1" applyAlignment="1" applyProtection="1">
      <alignment horizontal="center" vertical="top" wrapText="1"/>
      <protection locked="0"/>
    </xf>
    <xf numFmtId="0" fontId="22" fillId="5" borderId="18" xfId="2" applyFont="1" applyFill="1" applyBorder="1" applyAlignment="1">
      <alignment horizontal="center" vertical="center" wrapText="1"/>
    </xf>
    <xf numFmtId="0" fontId="22" fillId="5" borderId="17" xfId="2" applyFont="1" applyFill="1" applyBorder="1" applyAlignment="1">
      <alignment horizontal="center" vertical="center" wrapText="1"/>
    </xf>
    <xf numFmtId="0" fontId="22" fillId="5" borderId="16" xfId="2" applyFont="1" applyFill="1" applyBorder="1" applyAlignment="1">
      <alignment horizontal="center" vertical="center" wrapText="1"/>
    </xf>
    <xf numFmtId="0" fontId="19" fillId="4" borderId="73" xfId="2" applyFont="1" applyFill="1" applyBorder="1" applyAlignment="1">
      <alignment horizontal="center" vertical="center" wrapText="1"/>
    </xf>
    <xf numFmtId="0" fontId="20" fillId="2" borderId="26" xfId="2" applyFont="1" applyFill="1" applyBorder="1"/>
    <xf numFmtId="0" fontId="20" fillId="2" borderId="19" xfId="2" applyFont="1" applyFill="1" applyBorder="1"/>
    <xf numFmtId="0" fontId="20" fillId="0" borderId="27" xfId="2" applyFont="1" applyBorder="1" applyAlignment="1">
      <alignment horizontal="left" vertical="center" wrapText="1"/>
    </xf>
    <xf numFmtId="0" fontId="20" fillId="0" borderId="26" xfId="2" applyFont="1" applyBorder="1" applyAlignment="1">
      <alignment horizontal="left" vertical="center" wrapText="1"/>
    </xf>
    <xf numFmtId="0" fontId="20" fillId="0" borderId="19" xfId="2" applyFont="1" applyBorder="1" applyAlignment="1">
      <alignment horizontal="left" vertical="center" wrapText="1"/>
    </xf>
    <xf numFmtId="0" fontId="20" fillId="0" borderId="22" xfId="2" applyFont="1" applyBorder="1" applyAlignment="1">
      <alignment horizontal="center" vertical="center" wrapText="1"/>
    </xf>
    <xf numFmtId="0" fontId="20" fillId="0" borderId="20" xfId="2" applyFont="1" applyBorder="1" applyAlignment="1">
      <alignment horizontal="center" vertical="center" wrapText="1"/>
    </xf>
    <xf numFmtId="0" fontId="20" fillId="0" borderId="23" xfId="2" applyFont="1" applyBorder="1" applyAlignment="1">
      <alignment horizontal="center" vertical="center"/>
    </xf>
    <xf numFmtId="0" fontId="20" fillId="0" borderId="22" xfId="2" applyFont="1" applyFill="1" applyBorder="1" applyAlignment="1">
      <alignment horizontal="left" vertical="center" wrapText="1"/>
    </xf>
    <xf numFmtId="0" fontId="20" fillId="0" borderId="20" xfId="2" applyFont="1" applyFill="1" applyBorder="1" applyAlignment="1">
      <alignment horizontal="left" vertical="center" wrapText="1"/>
    </xf>
    <xf numFmtId="0" fontId="20" fillId="0" borderId="23" xfId="2" applyFont="1" applyBorder="1" applyAlignment="1">
      <alignment horizontal="center"/>
    </xf>
    <xf numFmtId="0" fontId="20" fillId="0" borderId="28" xfId="2" applyFont="1" applyBorder="1" applyAlignment="1">
      <alignment horizontal="center" vertical="center"/>
    </xf>
    <xf numFmtId="0" fontId="20" fillId="0" borderId="24" xfId="2" applyFont="1" applyBorder="1" applyAlignment="1">
      <alignment horizontal="center" vertical="center"/>
    </xf>
    <xf numFmtId="0" fontId="20" fillId="0" borderId="16" xfId="2" applyFont="1" applyBorder="1" applyAlignment="1">
      <alignment horizontal="center" vertical="center"/>
    </xf>
    <xf numFmtId="0" fontId="20" fillId="0" borderId="30" xfId="2" applyFont="1" applyBorder="1" applyAlignment="1">
      <alignment horizontal="center" vertical="center" wrapText="1"/>
    </xf>
    <xf numFmtId="0" fontId="23" fillId="0" borderId="29" xfId="2" applyFont="1" applyBorder="1" applyAlignment="1">
      <alignment horizontal="center" vertical="center" wrapText="1"/>
    </xf>
    <xf numFmtId="0" fontId="20" fillId="0" borderId="29" xfId="2" applyFont="1" applyBorder="1" applyAlignment="1">
      <alignment horizontal="center" vertical="center" wrapText="1"/>
    </xf>
    <xf numFmtId="0" fontId="20" fillId="0" borderId="25" xfId="2" applyFont="1" applyBorder="1" applyAlignment="1">
      <alignment horizontal="center" vertical="center" wrapText="1"/>
    </xf>
    <xf numFmtId="0" fontId="23" fillId="0" borderId="0" xfId="2" applyFont="1" applyAlignment="1">
      <alignment horizontal="center" vertical="center" wrapText="1"/>
    </xf>
    <xf numFmtId="0" fontId="20" fillId="0" borderId="0" xfId="2" applyFont="1" applyBorder="1" applyAlignment="1">
      <alignment horizontal="center" vertical="center" wrapText="1"/>
    </xf>
    <xf numFmtId="0" fontId="20" fillId="0" borderId="18" xfId="2" applyFont="1" applyBorder="1" applyAlignment="1">
      <alignment horizontal="center" vertical="center" wrapText="1"/>
    </xf>
    <xf numFmtId="0" fontId="20" fillId="0" borderId="17" xfId="2" applyFont="1" applyBorder="1" applyAlignment="1">
      <alignment horizontal="center" vertical="center" wrapText="1"/>
    </xf>
    <xf numFmtId="0" fontId="23" fillId="0" borderId="22" xfId="2" applyFont="1" applyFill="1" applyBorder="1" applyAlignment="1">
      <alignment horizontal="left" vertical="center" wrapText="1"/>
    </xf>
    <xf numFmtId="0" fontId="20" fillId="0" borderId="21" xfId="2" applyFont="1" applyFill="1" applyBorder="1"/>
    <xf numFmtId="0" fontId="37" fillId="0" borderId="52" xfId="0" applyFont="1" applyFill="1" applyBorder="1" applyAlignment="1">
      <alignment horizontal="left" vertical="center" wrapText="1"/>
    </xf>
    <xf numFmtId="0" fontId="41" fillId="11" borderId="80" xfId="0" applyFont="1" applyFill="1" applyBorder="1" applyAlignment="1">
      <alignment horizontal="left" vertical="center" wrapText="1"/>
    </xf>
    <xf numFmtId="0" fontId="41" fillId="11" borderId="81" xfId="0" applyFont="1" applyFill="1" applyBorder="1" applyAlignment="1">
      <alignment horizontal="left" vertical="center" wrapText="1"/>
    </xf>
    <xf numFmtId="0" fontId="41" fillId="11" borderId="52" xfId="0" applyFont="1" applyFill="1" applyBorder="1" applyAlignment="1">
      <alignment horizontal="left" vertical="center" wrapText="1"/>
    </xf>
    <xf numFmtId="0" fontId="36" fillId="0" borderId="52" xfId="0" applyFont="1" applyFill="1" applyBorder="1" applyAlignment="1">
      <alignment horizontal="left" vertical="center" wrapText="1"/>
    </xf>
    <xf numFmtId="0" fontId="41" fillId="2" borderId="52" xfId="0" applyFont="1" applyFill="1" applyBorder="1" applyAlignment="1">
      <alignment horizontal="left" vertical="center" wrapText="1"/>
    </xf>
    <xf numFmtId="0" fontId="31" fillId="0" borderId="52" xfId="0" applyFont="1" applyFill="1" applyBorder="1" applyAlignment="1">
      <alignment horizontal="center" vertical="center" wrapText="1"/>
    </xf>
    <xf numFmtId="0" fontId="35" fillId="12" borderId="52" xfId="0" applyFont="1" applyFill="1" applyBorder="1" applyAlignment="1">
      <alignment horizontal="left" vertical="center"/>
    </xf>
    <xf numFmtId="0" fontId="36" fillId="0" borderId="80" xfId="0" applyFont="1" applyFill="1" applyBorder="1" applyAlignment="1">
      <alignment horizontal="center"/>
    </xf>
    <xf numFmtId="0" fontId="36" fillId="0" borderId="82" xfId="0" applyFont="1" applyFill="1" applyBorder="1" applyAlignment="1">
      <alignment horizontal="center"/>
    </xf>
    <xf numFmtId="0" fontId="36" fillId="0" borderId="81" xfId="0" applyFont="1" applyFill="1" applyBorder="1" applyAlignment="1">
      <alignment horizontal="center"/>
    </xf>
    <xf numFmtId="0" fontId="31" fillId="0" borderId="52" xfId="0" applyFont="1" applyFill="1" applyBorder="1" applyAlignment="1">
      <alignment horizontal="left" vertical="center" wrapText="1"/>
    </xf>
    <xf numFmtId="0" fontId="13" fillId="2" borderId="52" xfId="0" applyFont="1" applyFill="1" applyBorder="1" applyAlignment="1">
      <alignment horizontal="center" vertical="center" wrapText="1"/>
    </xf>
    <xf numFmtId="0" fontId="54" fillId="2" borderId="52"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13" fillId="2" borderId="52" xfId="0" applyFont="1" applyFill="1" applyBorder="1" applyAlignment="1">
      <alignment horizontal="left" vertical="center" wrapText="1"/>
    </xf>
    <xf numFmtId="0" fontId="16" fillId="2" borderId="52"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9" fillId="4" borderId="52" xfId="2" applyFont="1" applyFill="1" applyBorder="1" applyAlignment="1">
      <alignment horizontal="center" vertical="center" wrapText="1"/>
    </xf>
    <xf numFmtId="0" fontId="20" fillId="0" borderId="52" xfId="2" applyFont="1" applyBorder="1"/>
    <xf numFmtId="0" fontId="19" fillId="4" borderId="52" xfId="2" applyFont="1" applyFill="1" applyBorder="1" applyAlignment="1">
      <alignment horizontal="left" vertical="center" wrapText="1"/>
    </xf>
    <xf numFmtId="0" fontId="53" fillId="0" borderId="52" xfId="2" applyFont="1" applyBorder="1"/>
    <xf numFmtId="0" fontId="22" fillId="20" borderId="52" xfId="2" applyFont="1" applyFill="1" applyBorder="1" applyAlignment="1">
      <alignment horizontal="center" vertical="center" wrapText="1"/>
    </xf>
    <xf numFmtId="0" fontId="20" fillId="2" borderId="52" xfId="2" applyFont="1" applyFill="1" applyBorder="1"/>
    <xf numFmtId="0" fontId="53" fillId="2" borderId="52" xfId="2" applyFont="1" applyFill="1" applyBorder="1" applyAlignment="1">
      <alignment horizontal="center" vertical="center" wrapText="1"/>
    </xf>
    <xf numFmtId="0" fontId="23" fillId="0" borderId="52" xfId="2"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5" fillId="3" borderId="6" xfId="0" applyFont="1" applyFill="1" applyBorder="1" applyAlignment="1">
      <alignment horizontal="center" vertical="center" wrapText="1"/>
    </xf>
    <xf numFmtId="0" fontId="16" fillId="2" borderId="92" xfId="0" applyFont="1" applyFill="1" applyBorder="1" applyAlignment="1">
      <alignment horizontal="center" vertical="center" wrapText="1"/>
    </xf>
    <xf numFmtId="0" fontId="17" fillId="0" borderId="92" xfId="0" applyFont="1" applyBorder="1" applyAlignment="1">
      <alignment horizontal="left" vertical="center" wrapText="1"/>
    </xf>
    <xf numFmtId="0" fontId="16" fillId="0" borderId="93" xfId="0" applyFont="1" applyBorder="1" applyAlignment="1">
      <alignment vertical="center" wrapText="1"/>
    </xf>
    <xf numFmtId="0" fontId="16" fillId="0" borderId="92"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95" xfId="0" applyFont="1" applyBorder="1" applyAlignment="1">
      <alignment horizontal="center" vertical="center" wrapText="1"/>
    </xf>
    <xf numFmtId="9" fontId="16" fillId="0" borderId="93" xfId="0" applyNumberFormat="1" applyFont="1" applyBorder="1" applyAlignment="1">
      <alignment horizontal="center" vertical="center" wrapText="1"/>
    </xf>
    <xf numFmtId="10" fontId="16" fillId="17" borderId="93" xfId="0" applyNumberFormat="1" applyFont="1" applyFill="1" applyBorder="1" applyAlignment="1">
      <alignment horizontal="center" vertical="center" wrapText="1"/>
    </xf>
    <xf numFmtId="10" fontId="16" fillId="0" borderId="93" xfId="0" applyNumberFormat="1" applyFont="1" applyBorder="1" applyAlignment="1">
      <alignment horizontal="center" vertical="center" wrapText="1"/>
    </xf>
    <xf numFmtId="10" fontId="16" fillId="0" borderId="96" xfId="0" applyNumberFormat="1" applyFont="1" applyBorder="1" applyAlignment="1">
      <alignment horizontal="center" vertical="center" wrapText="1"/>
    </xf>
    <xf numFmtId="0" fontId="13" fillId="2" borderId="2"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wrapText="1"/>
    </xf>
    <xf numFmtId="9" fontId="17" fillId="17" borderId="1" xfId="0" applyNumberFormat="1" applyFont="1" applyFill="1" applyBorder="1" applyAlignment="1">
      <alignment horizontal="center" vertical="center" wrapText="1"/>
    </xf>
    <xf numFmtId="10" fontId="17" fillId="17" borderId="1" xfId="0" applyNumberFormat="1" applyFont="1" applyFill="1" applyBorder="1" applyAlignment="1">
      <alignment horizontal="center" vertical="center" wrapText="1"/>
    </xf>
    <xf numFmtId="0" fontId="16" fillId="0" borderId="42" xfId="0" applyFont="1" applyFill="1" applyBorder="1" applyAlignment="1">
      <alignment horizontal="justify" vertical="center" wrapText="1"/>
    </xf>
    <xf numFmtId="0" fontId="16" fillId="0" borderId="42" xfId="0" applyFont="1" applyFill="1" applyBorder="1" applyAlignment="1">
      <alignment horizontal="justify" vertical="center"/>
    </xf>
    <xf numFmtId="0" fontId="16" fillId="0" borderId="44" xfId="0" applyFont="1" applyFill="1" applyBorder="1" applyAlignment="1">
      <alignment horizontal="justify" vertical="center"/>
    </xf>
    <xf numFmtId="0" fontId="16" fillId="0" borderId="45" xfId="0" applyFont="1" applyFill="1" applyBorder="1" applyAlignment="1">
      <alignment horizontal="justify" vertical="center"/>
    </xf>
    <xf numFmtId="0" fontId="16" fillId="0" borderId="41" xfId="0" applyFont="1" applyFill="1" applyBorder="1" applyAlignment="1">
      <alignment horizontal="justify" vertical="center"/>
    </xf>
    <xf numFmtId="0" fontId="17" fillId="0" borderId="41" xfId="0" applyFont="1" applyFill="1" applyBorder="1" applyAlignment="1">
      <alignment horizontal="justify" vertical="center"/>
    </xf>
    <xf numFmtId="0" fontId="23" fillId="0" borderId="23" xfId="2" applyFont="1" applyFill="1" applyBorder="1" applyAlignment="1">
      <alignment vertical="center" wrapText="1"/>
    </xf>
    <xf numFmtId="0" fontId="23" fillId="0" borderId="20" xfId="2" applyFont="1" applyFill="1" applyBorder="1" applyAlignment="1">
      <alignment horizontal="left" vertical="center" wrapText="1"/>
    </xf>
    <xf numFmtId="0" fontId="23" fillId="4" borderId="22" xfId="2" applyFont="1" applyFill="1" applyBorder="1" applyAlignment="1">
      <alignment horizontal="left" vertical="center" wrapText="1"/>
    </xf>
    <xf numFmtId="0" fontId="35" fillId="2" borderId="52" xfId="0" applyFont="1" applyFill="1" applyBorder="1" applyAlignment="1">
      <alignment horizontal="left" vertical="center" wrapText="1"/>
    </xf>
    <xf numFmtId="0" fontId="58" fillId="0" borderId="0" xfId="0" applyFont="1" applyAlignment="1">
      <alignment horizontal="center" vertical="center"/>
    </xf>
    <xf numFmtId="0" fontId="23" fillId="0" borderId="52" xfId="2" applyFont="1" applyFill="1" applyBorder="1" applyAlignment="1">
      <alignment horizontal="center" vertical="center" wrapText="1"/>
    </xf>
    <xf numFmtId="0" fontId="23" fillId="0" borderId="52" xfId="2" applyFont="1" applyFill="1" applyBorder="1" applyAlignment="1">
      <alignment horizontal="center" vertical="center" wrapText="1"/>
    </xf>
    <xf numFmtId="9" fontId="23" fillId="0" borderId="52" xfId="2" applyNumberFormat="1" applyFont="1" applyFill="1" applyBorder="1" applyAlignment="1">
      <alignment horizontal="center" vertical="center" wrapText="1"/>
    </xf>
    <xf numFmtId="0" fontId="16" fillId="0" borderId="52" xfId="0" applyFont="1" applyFill="1" applyBorder="1" applyAlignment="1">
      <alignment horizontal="center" vertical="center" wrapText="1"/>
    </xf>
    <xf numFmtId="0" fontId="20" fillId="0" borderId="52" xfId="2" applyFont="1" applyBorder="1" applyAlignment="1">
      <alignment horizontal="center" vertical="center" wrapText="1"/>
    </xf>
    <xf numFmtId="0" fontId="20" fillId="0" borderId="52" xfId="2" applyFont="1" applyBorder="1" applyAlignment="1">
      <alignment horizontal="center" vertical="center"/>
    </xf>
    <xf numFmtId="0" fontId="0" fillId="0" borderId="52" xfId="0" applyBorder="1" applyAlignment="1">
      <alignment horizontal="center" vertical="center" wrapText="1"/>
    </xf>
    <xf numFmtId="0" fontId="0" fillId="2" borderId="52" xfId="0" applyFill="1" applyBorder="1"/>
  </cellXfs>
  <cellStyles count="6">
    <cellStyle name="Normal" xfId="0" builtinId="0"/>
    <cellStyle name="Normal 2" xfId="2" xr:uid="{00000000-0005-0000-0000-000001000000}"/>
    <cellStyle name="Normal 3" xfId="5" xr:uid="{00000000-0005-0000-0000-000002000000}"/>
    <cellStyle name="Normal 4" xfId="3" xr:uid="{00000000-0005-0000-0000-000003000000}"/>
    <cellStyle name="Porcentaje" xfId="1" builtinId="5"/>
    <cellStyle name="Porcentaje 2" xfId="4" xr:uid="{00000000-0005-0000-0000-000005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
  <sheetViews>
    <sheetView showGridLines="0" workbookViewId="0">
      <selection activeCell="G28" sqref="G28"/>
    </sheetView>
  </sheetViews>
  <sheetFormatPr baseColWidth="10" defaultColWidth="10.875" defaultRowHeight="15" x14ac:dyDescent="0.25"/>
  <cols>
    <col min="1" max="1" width="3.625" style="1" bestFit="1" customWidth="1"/>
    <col min="2" max="2" width="26" style="1" customWidth="1"/>
    <col min="3" max="3" width="36.5" style="1" customWidth="1"/>
    <col min="4" max="4" width="2.5" style="1" bestFit="1" customWidth="1"/>
    <col min="5" max="5" width="18.5" style="1" bestFit="1" customWidth="1"/>
    <col min="6" max="7" width="25" style="1" customWidth="1"/>
    <col min="8" max="8" width="24.625" style="1" customWidth="1"/>
    <col min="9" max="9" width="18.875" style="1" bestFit="1" customWidth="1"/>
    <col min="10" max="16384" width="10.875" style="1"/>
  </cols>
  <sheetData>
    <row r="1" spans="1:15" ht="15.95" customHeight="1" x14ac:dyDescent="0.25">
      <c r="A1" s="591" t="s">
        <v>0</v>
      </c>
      <c r="B1" s="592"/>
      <c r="C1" s="593"/>
      <c r="D1" s="594"/>
      <c r="E1" s="594"/>
      <c r="F1" s="594"/>
      <c r="G1" s="594"/>
      <c r="H1" s="594"/>
      <c r="I1" s="595"/>
      <c r="J1" s="596" t="s">
        <v>21</v>
      </c>
      <c r="K1" s="596"/>
      <c r="L1" s="596"/>
      <c r="M1" s="596"/>
      <c r="N1" s="596"/>
      <c r="O1" s="596"/>
    </row>
    <row r="2" spans="1:15" ht="18.95" customHeight="1" x14ac:dyDescent="0.25">
      <c r="A2" s="591" t="s">
        <v>1</v>
      </c>
      <c r="B2" s="592"/>
      <c r="C2" s="2" t="s">
        <v>2</v>
      </c>
      <c r="D2" s="591" t="s">
        <v>3</v>
      </c>
      <c r="E2" s="592"/>
      <c r="F2" s="2" t="s">
        <v>4</v>
      </c>
      <c r="G2" s="2" t="s">
        <v>27</v>
      </c>
      <c r="H2" s="2" t="s">
        <v>5</v>
      </c>
      <c r="I2" s="2" t="s">
        <v>6</v>
      </c>
      <c r="J2" s="4">
        <v>2017</v>
      </c>
      <c r="K2" s="4">
        <v>2018</v>
      </c>
      <c r="L2" s="4">
        <v>2019</v>
      </c>
      <c r="M2" s="4">
        <v>2020</v>
      </c>
      <c r="N2" s="4">
        <v>2021</v>
      </c>
      <c r="O2" s="4">
        <v>2022</v>
      </c>
    </row>
    <row r="3" spans="1:15" x14ac:dyDescent="0.25">
      <c r="A3" s="597"/>
      <c r="B3" s="600"/>
      <c r="C3" s="600"/>
      <c r="D3" s="6" t="s">
        <v>9</v>
      </c>
      <c r="E3" s="3"/>
      <c r="F3" s="3"/>
      <c r="G3" s="3"/>
      <c r="H3" s="3"/>
      <c r="I3" s="3"/>
      <c r="J3" s="3"/>
      <c r="K3" s="3"/>
      <c r="L3" s="3"/>
      <c r="M3" s="3"/>
      <c r="N3" s="3"/>
      <c r="O3" s="3"/>
    </row>
    <row r="4" spans="1:15" x14ac:dyDescent="0.25">
      <c r="A4" s="598"/>
      <c r="B4" s="600"/>
      <c r="C4" s="600"/>
      <c r="D4" s="6" t="s">
        <v>10</v>
      </c>
      <c r="E4" s="3"/>
      <c r="F4" s="3"/>
      <c r="G4" s="3"/>
      <c r="H4" s="3"/>
      <c r="I4" s="3"/>
      <c r="J4" s="3"/>
      <c r="K4" s="3"/>
      <c r="L4" s="3"/>
      <c r="M4" s="3"/>
      <c r="N4" s="3"/>
      <c r="O4" s="3"/>
    </row>
    <row r="5" spans="1:15" x14ac:dyDescent="0.25">
      <c r="A5" s="598"/>
      <c r="B5" s="600"/>
      <c r="C5" s="600"/>
      <c r="D5" s="6" t="s">
        <v>11</v>
      </c>
      <c r="E5" s="3"/>
      <c r="F5" s="3"/>
      <c r="G5" s="3"/>
      <c r="H5" s="3"/>
      <c r="I5" s="3"/>
      <c r="J5" s="3"/>
      <c r="K5" s="3"/>
      <c r="L5" s="3"/>
      <c r="M5" s="3"/>
      <c r="N5" s="3"/>
      <c r="O5" s="3"/>
    </row>
    <row r="6" spans="1:15" x14ac:dyDescent="0.25">
      <c r="A6" s="598"/>
      <c r="B6" s="600"/>
      <c r="C6" s="600"/>
      <c r="D6" s="6" t="s">
        <v>12</v>
      </c>
      <c r="E6" s="3"/>
      <c r="F6" s="3"/>
      <c r="G6" s="3"/>
      <c r="H6" s="3"/>
      <c r="I6" s="3"/>
      <c r="J6" s="3"/>
      <c r="K6" s="3"/>
      <c r="L6" s="3"/>
      <c r="M6" s="3"/>
      <c r="N6" s="3"/>
      <c r="O6" s="3"/>
    </row>
    <row r="7" spans="1:15" x14ac:dyDescent="0.25">
      <c r="A7" s="598"/>
      <c r="B7" s="600"/>
      <c r="C7" s="600"/>
      <c r="D7" s="6" t="s">
        <v>13</v>
      </c>
      <c r="E7" s="3"/>
      <c r="F7" s="3"/>
      <c r="G7" s="3"/>
      <c r="H7" s="3"/>
      <c r="I7" s="3"/>
      <c r="J7" s="3"/>
      <c r="K7" s="3"/>
      <c r="L7" s="3"/>
      <c r="M7" s="3"/>
      <c r="N7" s="3"/>
      <c r="O7" s="3"/>
    </row>
    <row r="8" spans="1:15" x14ac:dyDescent="0.25">
      <c r="A8" s="598"/>
      <c r="B8" s="600"/>
      <c r="C8" s="600"/>
      <c r="D8" s="6" t="s">
        <v>14</v>
      </c>
      <c r="E8" s="3"/>
      <c r="F8" s="3"/>
      <c r="G8" s="3"/>
      <c r="H8" s="3"/>
      <c r="I8" s="3"/>
      <c r="J8" s="3"/>
      <c r="K8" s="3"/>
      <c r="L8" s="3"/>
      <c r="M8" s="3"/>
      <c r="N8" s="3"/>
      <c r="O8" s="3"/>
    </row>
    <row r="9" spans="1:15" x14ac:dyDescent="0.25">
      <c r="A9" s="598"/>
      <c r="B9" s="600"/>
      <c r="C9" s="600"/>
      <c r="D9" s="6" t="s">
        <v>15</v>
      </c>
      <c r="E9" s="3"/>
      <c r="F9" s="3"/>
      <c r="G9" s="3"/>
      <c r="H9" s="3"/>
      <c r="I9" s="3"/>
      <c r="J9" s="3"/>
      <c r="K9" s="3"/>
      <c r="L9" s="3"/>
      <c r="M9" s="3"/>
      <c r="N9" s="3"/>
      <c r="O9" s="3"/>
    </row>
    <row r="10" spans="1:15" x14ac:dyDescent="0.25">
      <c r="A10" s="598"/>
      <c r="B10" s="600"/>
      <c r="C10" s="600"/>
      <c r="D10" s="6" t="s">
        <v>16</v>
      </c>
      <c r="E10" s="3"/>
      <c r="F10" s="3"/>
      <c r="G10" s="3"/>
      <c r="H10" s="3"/>
      <c r="I10" s="3"/>
      <c r="J10" s="3"/>
      <c r="K10" s="3"/>
      <c r="L10" s="3"/>
      <c r="M10" s="3"/>
      <c r="N10" s="3"/>
      <c r="O10" s="3"/>
    </row>
    <row r="11" spans="1:15" x14ac:dyDescent="0.25">
      <c r="A11" s="599"/>
      <c r="B11" s="600"/>
      <c r="C11" s="600"/>
      <c r="D11" s="6" t="s">
        <v>17</v>
      </c>
      <c r="E11" s="3"/>
      <c r="F11" s="3"/>
      <c r="G11" s="3"/>
      <c r="H11" s="3"/>
      <c r="I11" s="3"/>
      <c r="J11" s="3"/>
      <c r="K11" s="3"/>
      <c r="L11" s="3"/>
      <c r="M11" s="3"/>
      <c r="N11" s="3"/>
      <c r="O11" s="3"/>
    </row>
    <row r="12" spans="1:15" ht="21" customHeight="1" x14ac:dyDescent="0.25">
      <c r="A12" s="579" t="s">
        <v>7</v>
      </c>
      <c r="B12" s="580"/>
      <c r="C12" s="580"/>
      <c r="D12" s="580"/>
      <c r="E12" s="580"/>
      <c r="F12" s="581"/>
      <c r="G12" s="5"/>
      <c r="H12" s="4" t="s">
        <v>2</v>
      </c>
      <c r="I12" s="4" t="s">
        <v>8</v>
      </c>
      <c r="J12" s="579" t="s">
        <v>22</v>
      </c>
      <c r="K12" s="580"/>
      <c r="L12" s="580"/>
      <c r="M12" s="580"/>
      <c r="N12" s="580"/>
      <c r="O12" s="581"/>
    </row>
    <row r="13" spans="1:15" x14ac:dyDescent="0.25">
      <c r="A13" s="2" t="s">
        <v>9</v>
      </c>
      <c r="B13" s="601"/>
      <c r="C13" s="602"/>
      <c r="D13" s="602"/>
      <c r="E13" s="602"/>
      <c r="F13" s="602"/>
      <c r="G13" s="603"/>
      <c r="H13" s="3"/>
      <c r="I13" s="3"/>
      <c r="J13" s="582"/>
      <c r="K13" s="583"/>
      <c r="L13" s="583"/>
      <c r="M13" s="583"/>
      <c r="N13" s="583"/>
      <c r="O13" s="584"/>
    </row>
    <row r="14" spans="1:15" x14ac:dyDescent="0.25">
      <c r="A14" s="2" t="s">
        <v>10</v>
      </c>
      <c r="B14" s="601"/>
      <c r="C14" s="602"/>
      <c r="D14" s="602"/>
      <c r="E14" s="602"/>
      <c r="F14" s="602"/>
      <c r="G14" s="603"/>
      <c r="H14" s="3"/>
      <c r="I14" s="3"/>
      <c r="J14" s="585"/>
      <c r="K14" s="586"/>
      <c r="L14" s="586"/>
      <c r="M14" s="586"/>
      <c r="N14" s="586"/>
      <c r="O14" s="587"/>
    </row>
    <row r="15" spans="1:15" x14ac:dyDescent="0.25">
      <c r="A15" s="2" t="s">
        <v>11</v>
      </c>
      <c r="B15" s="601"/>
      <c r="C15" s="602"/>
      <c r="D15" s="602"/>
      <c r="E15" s="602"/>
      <c r="F15" s="602"/>
      <c r="G15" s="603"/>
      <c r="H15" s="3"/>
      <c r="I15" s="3"/>
      <c r="J15" s="585"/>
      <c r="K15" s="586"/>
      <c r="L15" s="586"/>
      <c r="M15" s="586"/>
      <c r="N15" s="586"/>
      <c r="O15" s="587"/>
    </row>
    <row r="16" spans="1:15" x14ac:dyDescent="0.25">
      <c r="A16" s="2" t="s">
        <v>12</v>
      </c>
      <c r="B16" s="601"/>
      <c r="C16" s="602"/>
      <c r="D16" s="602"/>
      <c r="E16" s="602"/>
      <c r="F16" s="602"/>
      <c r="G16" s="603"/>
      <c r="H16" s="3"/>
      <c r="I16" s="3"/>
      <c r="J16" s="585"/>
      <c r="K16" s="586"/>
      <c r="L16" s="586"/>
      <c r="M16" s="586"/>
      <c r="N16" s="586"/>
      <c r="O16" s="587"/>
    </row>
    <row r="17" spans="1:15" x14ac:dyDescent="0.25">
      <c r="A17" s="2" t="s">
        <v>13</v>
      </c>
      <c r="B17" s="601"/>
      <c r="C17" s="602"/>
      <c r="D17" s="602"/>
      <c r="E17" s="602"/>
      <c r="F17" s="602"/>
      <c r="G17" s="603"/>
      <c r="H17" s="3"/>
      <c r="I17" s="3"/>
      <c r="J17" s="585"/>
      <c r="K17" s="586"/>
      <c r="L17" s="586"/>
      <c r="M17" s="586"/>
      <c r="N17" s="586"/>
      <c r="O17" s="587"/>
    </row>
    <row r="18" spans="1:15" x14ac:dyDescent="0.25">
      <c r="A18" s="2" t="s">
        <v>14</v>
      </c>
      <c r="B18" s="601"/>
      <c r="C18" s="602"/>
      <c r="D18" s="602"/>
      <c r="E18" s="602"/>
      <c r="F18" s="602"/>
      <c r="G18" s="603"/>
      <c r="H18" s="3"/>
      <c r="I18" s="3"/>
      <c r="J18" s="585"/>
      <c r="K18" s="586"/>
      <c r="L18" s="586"/>
      <c r="M18" s="586"/>
      <c r="N18" s="586"/>
      <c r="O18" s="587"/>
    </row>
    <row r="19" spans="1:15" x14ac:dyDescent="0.25">
      <c r="A19" s="2" t="s">
        <v>15</v>
      </c>
      <c r="B19" s="601"/>
      <c r="C19" s="602"/>
      <c r="D19" s="602"/>
      <c r="E19" s="602"/>
      <c r="F19" s="602"/>
      <c r="G19" s="603"/>
      <c r="H19" s="3"/>
      <c r="I19" s="3"/>
      <c r="J19" s="585"/>
      <c r="K19" s="586"/>
      <c r="L19" s="586"/>
      <c r="M19" s="586"/>
      <c r="N19" s="586"/>
      <c r="O19" s="587"/>
    </row>
    <row r="20" spans="1:15" x14ac:dyDescent="0.25">
      <c r="A20" s="2" t="s">
        <v>16</v>
      </c>
      <c r="B20" s="601"/>
      <c r="C20" s="602"/>
      <c r="D20" s="602"/>
      <c r="E20" s="602"/>
      <c r="F20" s="602"/>
      <c r="G20" s="603"/>
      <c r="H20" s="3"/>
      <c r="I20" s="3"/>
      <c r="J20" s="585"/>
      <c r="K20" s="586"/>
      <c r="L20" s="586"/>
      <c r="M20" s="586"/>
      <c r="N20" s="586"/>
      <c r="O20" s="587"/>
    </row>
    <row r="21" spans="1:15" x14ac:dyDescent="0.25">
      <c r="A21" s="2" t="s">
        <v>17</v>
      </c>
      <c r="B21" s="601"/>
      <c r="C21" s="602"/>
      <c r="D21" s="602"/>
      <c r="E21" s="602"/>
      <c r="F21" s="602"/>
      <c r="G21" s="603"/>
      <c r="H21" s="3"/>
      <c r="I21" s="3"/>
      <c r="J21" s="585"/>
      <c r="K21" s="586"/>
      <c r="L21" s="586"/>
      <c r="M21" s="586"/>
      <c r="N21" s="586"/>
      <c r="O21" s="587"/>
    </row>
    <row r="22" spans="1:15" x14ac:dyDescent="0.25">
      <c r="A22" s="2" t="s">
        <v>18</v>
      </c>
      <c r="B22" s="601"/>
      <c r="C22" s="602"/>
      <c r="D22" s="602"/>
      <c r="E22" s="602"/>
      <c r="F22" s="602"/>
      <c r="G22" s="603"/>
      <c r="H22" s="3"/>
      <c r="I22" s="3"/>
      <c r="J22" s="585"/>
      <c r="K22" s="586"/>
      <c r="L22" s="586"/>
      <c r="M22" s="586"/>
      <c r="N22" s="586"/>
      <c r="O22" s="587"/>
    </row>
    <row r="23" spans="1:15" x14ac:dyDescent="0.25">
      <c r="A23" s="2" t="s">
        <v>19</v>
      </c>
      <c r="B23" s="601"/>
      <c r="C23" s="602"/>
      <c r="D23" s="602"/>
      <c r="E23" s="602"/>
      <c r="F23" s="602"/>
      <c r="G23" s="603"/>
      <c r="H23" s="3"/>
      <c r="I23" s="3"/>
      <c r="J23" s="585"/>
      <c r="K23" s="586"/>
      <c r="L23" s="586"/>
      <c r="M23" s="586"/>
      <c r="N23" s="586"/>
      <c r="O23" s="587"/>
    </row>
    <row r="24" spans="1:15" x14ac:dyDescent="0.25">
      <c r="A24" s="2" t="s">
        <v>20</v>
      </c>
      <c r="B24" s="601"/>
      <c r="C24" s="602"/>
      <c r="D24" s="602"/>
      <c r="E24" s="602"/>
      <c r="F24" s="602"/>
      <c r="G24" s="603"/>
      <c r="H24" s="3"/>
      <c r="I24" s="3"/>
      <c r="J24" s="588"/>
      <c r="K24" s="589"/>
      <c r="L24" s="589"/>
      <c r="M24" s="589"/>
      <c r="N24" s="589"/>
      <c r="O24" s="590"/>
    </row>
  </sheetData>
  <mergeCells count="23">
    <mergeCell ref="B24:G24"/>
    <mergeCell ref="B18:G18"/>
    <mergeCell ref="B19:G19"/>
    <mergeCell ref="B20:G20"/>
    <mergeCell ref="B21:G21"/>
    <mergeCell ref="B22:G22"/>
    <mergeCell ref="B23:G23"/>
    <mergeCell ref="A12:F12"/>
    <mergeCell ref="J12:O12"/>
    <mergeCell ref="J13:O24"/>
    <mergeCell ref="A1:B1"/>
    <mergeCell ref="C1:I1"/>
    <mergeCell ref="J1:O1"/>
    <mergeCell ref="A2:B2"/>
    <mergeCell ref="D2:E2"/>
    <mergeCell ref="A3:A11"/>
    <mergeCell ref="B3:B11"/>
    <mergeCell ref="C3:C11"/>
    <mergeCell ref="B13:G13"/>
    <mergeCell ref="B14:G14"/>
    <mergeCell ref="B15:G15"/>
    <mergeCell ref="B16:G16"/>
    <mergeCell ref="B17:G1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Z50"/>
  <sheetViews>
    <sheetView showGridLines="0" zoomScale="68" zoomScaleNormal="68" zoomScalePageLayoutView="50" workbookViewId="0">
      <selection activeCell="B3" sqref="B3:B19"/>
    </sheetView>
  </sheetViews>
  <sheetFormatPr baseColWidth="10" defaultColWidth="10.875" defaultRowHeight="18.75" x14ac:dyDescent="0.25"/>
  <cols>
    <col min="1" max="1" width="7" style="17" customWidth="1"/>
    <col min="2" max="2" width="26" style="17" customWidth="1"/>
    <col min="3" max="3" width="36.5" style="17" customWidth="1"/>
    <col min="4" max="4" width="4" style="17" customWidth="1"/>
    <col min="5" max="5" width="42.625" style="17" customWidth="1"/>
    <col min="6" max="6" width="25" style="17" customWidth="1"/>
    <col min="7" max="7" width="20.125" style="17" hidden="1" customWidth="1"/>
    <col min="8" max="8" width="14.375" style="17" hidden="1" customWidth="1"/>
    <col min="9" max="9" width="19.125" style="17" hidden="1" customWidth="1"/>
    <col min="10" max="10" width="34.375" style="17" hidden="1" customWidth="1"/>
    <col min="11" max="11" width="0" style="17" hidden="1" customWidth="1"/>
    <col min="12" max="12" width="10.875" style="17" customWidth="1"/>
    <col min="13" max="15" width="10.875" style="17" hidden="1" customWidth="1"/>
    <col min="16" max="16" width="11.125" style="17" hidden="1" customWidth="1"/>
    <col min="17" max="17" width="37.375" style="17" hidden="1" customWidth="1"/>
    <col min="18" max="18" width="19" style="17" hidden="1" customWidth="1"/>
    <col min="19" max="19" width="37.375" style="17" hidden="1" customWidth="1"/>
    <col min="20" max="21" width="26.75" style="17" customWidth="1"/>
    <col min="22" max="22" width="37.75" style="17" customWidth="1"/>
    <col min="23" max="23" width="28.625" style="17" hidden="1" customWidth="1"/>
    <col min="24" max="24" width="16.75" style="17" hidden="1" customWidth="1"/>
    <col min="25" max="25" width="18.125" style="17" hidden="1" customWidth="1"/>
    <col min="26" max="26" width="14.625" style="17" hidden="1" customWidth="1"/>
    <col min="27" max="16384" width="10.875" style="17"/>
  </cols>
  <sheetData>
    <row r="1" spans="1:26" ht="15.95" customHeight="1" x14ac:dyDescent="0.25">
      <c r="A1" s="618" t="s">
        <v>0</v>
      </c>
      <c r="B1" s="619"/>
      <c r="C1" s="620" t="s">
        <v>155</v>
      </c>
      <c r="D1" s="621"/>
      <c r="E1" s="621"/>
      <c r="F1" s="621"/>
      <c r="G1" s="621"/>
      <c r="H1" s="621"/>
      <c r="I1" s="621"/>
      <c r="J1" s="622"/>
      <c r="K1" s="680" t="s">
        <v>267</v>
      </c>
      <c r="L1" s="680"/>
      <c r="M1" s="680"/>
      <c r="N1" s="680"/>
      <c r="O1" s="680"/>
      <c r="P1" s="680"/>
      <c r="Q1" s="681" t="s">
        <v>818</v>
      </c>
      <c r="R1" s="613" t="s">
        <v>1084</v>
      </c>
      <c r="S1" s="613" t="s">
        <v>1085</v>
      </c>
      <c r="T1" s="682" t="s">
        <v>963</v>
      </c>
      <c r="U1" s="609" t="s">
        <v>1206</v>
      </c>
      <c r="V1" s="609" t="s">
        <v>1085</v>
      </c>
      <c r="W1" s="683" t="s">
        <v>1110</v>
      </c>
      <c r="X1" s="604" t="s">
        <v>964</v>
      </c>
      <c r="Y1" s="604" t="s">
        <v>965</v>
      </c>
      <c r="Z1" s="604" t="s">
        <v>966</v>
      </c>
    </row>
    <row r="2" spans="1:26" ht="37.5" customHeight="1" x14ac:dyDescent="0.25">
      <c r="A2" s="618" t="s">
        <v>1</v>
      </c>
      <c r="B2" s="619"/>
      <c r="C2" s="8" t="s">
        <v>2</v>
      </c>
      <c r="D2" s="618" t="s">
        <v>3</v>
      </c>
      <c r="E2" s="619"/>
      <c r="F2" s="8" t="s">
        <v>4</v>
      </c>
      <c r="G2" s="8" t="s">
        <v>27</v>
      </c>
      <c r="H2" s="618" t="s">
        <v>5</v>
      </c>
      <c r="I2" s="619"/>
      <c r="J2" s="8" t="s">
        <v>6</v>
      </c>
      <c r="K2" s="9">
        <v>2017</v>
      </c>
      <c r="L2" s="9">
        <v>2018</v>
      </c>
      <c r="M2" s="9">
        <v>2019</v>
      </c>
      <c r="N2" s="9">
        <v>2020</v>
      </c>
      <c r="O2" s="9">
        <v>2021</v>
      </c>
      <c r="P2" s="9">
        <v>2022</v>
      </c>
      <c r="Q2" s="681"/>
      <c r="R2" s="613"/>
      <c r="S2" s="613"/>
      <c r="T2" s="682"/>
      <c r="U2" s="609"/>
      <c r="V2" s="609"/>
      <c r="W2" s="683"/>
      <c r="X2" s="604"/>
      <c r="Y2" s="604"/>
      <c r="Z2" s="604"/>
    </row>
    <row r="3" spans="1:26" ht="190.5" customHeight="1" x14ac:dyDescent="0.25">
      <c r="A3" s="626"/>
      <c r="B3" s="669" t="s">
        <v>156</v>
      </c>
      <c r="C3" s="669" t="s">
        <v>495</v>
      </c>
      <c r="D3" s="19" t="s">
        <v>9</v>
      </c>
      <c r="E3" s="29" t="s">
        <v>1093</v>
      </c>
      <c r="F3" s="29" t="s">
        <v>549</v>
      </c>
      <c r="G3" s="29" t="s">
        <v>95</v>
      </c>
      <c r="H3" s="639"/>
      <c r="I3" s="640"/>
      <c r="J3" s="113" t="s">
        <v>392</v>
      </c>
      <c r="K3" s="162"/>
      <c r="L3" s="323">
        <v>0.25</v>
      </c>
      <c r="M3" s="434">
        <v>0.25</v>
      </c>
      <c r="N3" s="110">
        <v>0.25</v>
      </c>
      <c r="O3" s="110">
        <v>0.25</v>
      </c>
      <c r="P3" s="189"/>
      <c r="Q3" s="201" t="s">
        <v>1094</v>
      </c>
      <c r="R3" s="201"/>
      <c r="S3" s="201"/>
      <c r="T3" s="201" t="s">
        <v>1061</v>
      </c>
      <c r="U3" s="519">
        <v>1</v>
      </c>
      <c r="V3" s="201"/>
      <c r="W3" s="201" t="s">
        <v>1191</v>
      </c>
      <c r="X3" s="171"/>
      <c r="Y3" s="171"/>
      <c r="Z3" s="171"/>
    </row>
    <row r="4" spans="1:26" ht="131.25" x14ac:dyDescent="0.25">
      <c r="A4" s="627"/>
      <c r="B4" s="669"/>
      <c r="C4" s="669"/>
      <c r="D4" s="19" t="s">
        <v>10</v>
      </c>
      <c r="E4" s="29" t="s">
        <v>726</v>
      </c>
      <c r="F4" s="11" t="s">
        <v>394</v>
      </c>
      <c r="G4" s="11" t="s">
        <v>95</v>
      </c>
      <c r="H4" s="673" t="s">
        <v>393</v>
      </c>
      <c r="I4" s="742"/>
      <c r="J4" s="120" t="s">
        <v>603</v>
      </c>
      <c r="K4" s="269">
        <v>0.05</v>
      </c>
      <c r="L4" s="323">
        <v>0.05</v>
      </c>
      <c r="M4" s="435">
        <v>0.05</v>
      </c>
      <c r="N4" s="107">
        <v>0.05</v>
      </c>
      <c r="O4" s="20">
        <v>0.05</v>
      </c>
      <c r="P4" s="169">
        <v>0.05</v>
      </c>
      <c r="Q4" s="194" t="s">
        <v>931</v>
      </c>
      <c r="R4" s="385">
        <v>1</v>
      </c>
      <c r="S4" s="194"/>
      <c r="T4" s="195" t="s">
        <v>1080</v>
      </c>
      <c r="U4" s="519">
        <v>1</v>
      </c>
      <c r="V4" s="195"/>
      <c r="W4" s="194" t="s">
        <v>1151</v>
      </c>
      <c r="X4" s="171"/>
      <c r="Y4" s="171"/>
      <c r="Z4" s="171"/>
    </row>
    <row r="5" spans="1:26" ht="161.25" customHeight="1" x14ac:dyDescent="0.25">
      <c r="A5" s="627"/>
      <c r="B5" s="669"/>
      <c r="C5" s="669"/>
      <c r="D5" s="19" t="s">
        <v>11</v>
      </c>
      <c r="E5" s="29" t="s">
        <v>727</v>
      </c>
      <c r="F5" s="11" t="s">
        <v>496</v>
      </c>
      <c r="G5" s="11" t="s">
        <v>95</v>
      </c>
      <c r="H5" s="611"/>
      <c r="I5" s="612"/>
      <c r="J5" s="112" t="s">
        <v>602</v>
      </c>
      <c r="K5" s="162">
        <v>0.1333</v>
      </c>
      <c r="L5" s="323">
        <v>0.1333</v>
      </c>
      <c r="M5" s="434">
        <v>0.1333</v>
      </c>
      <c r="N5" s="110">
        <v>0.1333</v>
      </c>
      <c r="O5" s="18">
        <v>0.1333</v>
      </c>
      <c r="P5" s="170">
        <v>0.1333</v>
      </c>
      <c r="Q5" s="195" t="s">
        <v>933</v>
      </c>
      <c r="R5" s="385">
        <v>1</v>
      </c>
      <c r="S5" s="195"/>
      <c r="T5" s="195" t="s">
        <v>1081</v>
      </c>
      <c r="U5" s="519">
        <v>1</v>
      </c>
      <c r="V5" s="195"/>
      <c r="W5" s="194" t="s">
        <v>1152</v>
      </c>
      <c r="X5" s="171"/>
      <c r="Y5" s="171"/>
      <c r="Z5" s="171"/>
    </row>
    <row r="6" spans="1:26" ht="177" customHeight="1" x14ac:dyDescent="0.25">
      <c r="A6" s="627"/>
      <c r="B6" s="669"/>
      <c r="C6" s="669"/>
      <c r="D6" s="19" t="s">
        <v>12</v>
      </c>
      <c r="E6" s="29" t="s">
        <v>728</v>
      </c>
      <c r="F6" s="11" t="s">
        <v>188</v>
      </c>
      <c r="G6" s="11" t="s">
        <v>94</v>
      </c>
      <c r="H6" s="611"/>
      <c r="I6" s="612"/>
      <c r="J6" s="11" t="s">
        <v>395</v>
      </c>
      <c r="K6" s="262">
        <v>0.25</v>
      </c>
      <c r="L6" s="322">
        <v>0.25</v>
      </c>
      <c r="M6" s="435">
        <v>0.25</v>
      </c>
      <c r="N6" s="107">
        <v>0.25</v>
      </c>
      <c r="O6" s="20">
        <v>0</v>
      </c>
      <c r="P6" s="169">
        <v>0</v>
      </c>
      <c r="Q6" s="210" t="s">
        <v>932</v>
      </c>
      <c r="R6" s="385">
        <v>1</v>
      </c>
      <c r="S6" s="210"/>
      <c r="T6" s="200" t="s">
        <v>1003</v>
      </c>
      <c r="U6" s="519">
        <v>1</v>
      </c>
      <c r="V6" s="200"/>
      <c r="W6" s="195" t="s">
        <v>1153</v>
      </c>
      <c r="X6" s="171"/>
      <c r="Y6" s="171"/>
      <c r="Z6" s="171"/>
    </row>
    <row r="7" spans="1:26" ht="124.5" hidden="1" customHeight="1" x14ac:dyDescent="0.25">
      <c r="A7" s="627"/>
      <c r="B7" s="669"/>
      <c r="C7" s="669"/>
      <c r="D7" s="19" t="s">
        <v>13</v>
      </c>
      <c r="E7" s="29" t="s">
        <v>729</v>
      </c>
      <c r="F7" s="11" t="s">
        <v>189</v>
      </c>
      <c r="G7" s="11" t="s">
        <v>119</v>
      </c>
      <c r="H7" s="673" t="s">
        <v>377</v>
      </c>
      <c r="I7" s="675"/>
      <c r="J7" s="11"/>
      <c r="K7" s="262">
        <v>1</v>
      </c>
      <c r="L7" s="20">
        <v>0</v>
      </c>
      <c r="M7" s="20">
        <v>0</v>
      </c>
      <c r="N7" s="20">
        <v>0</v>
      </c>
      <c r="O7" s="20">
        <v>0</v>
      </c>
      <c r="P7" s="169">
        <v>0</v>
      </c>
      <c r="Q7" s="196" t="s">
        <v>164</v>
      </c>
      <c r="R7" s="385">
        <v>1</v>
      </c>
      <c r="S7" s="196"/>
      <c r="T7" s="171"/>
      <c r="U7" s="519"/>
      <c r="V7" s="171"/>
      <c r="W7" s="171"/>
      <c r="X7" s="171"/>
      <c r="Y7" s="171"/>
      <c r="Z7" s="171"/>
    </row>
    <row r="8" spans="1:26" ht="168.75" x14ac:dyDescent="0.25">
      <c r="A8" s="627"/>
      <c r="B8" s="669"/>
      <c r="C8" s="669"/>
      <c r="D8" s="19" t="s">
        <v>14</v>
      </c>
      <c r="E8" s="29" t="s">
        <v>730</v>
      </c>
      <c r="F8" s="11" t="s">
        <v>497</v>
      </c>
      <c r="G8" s="11" t="s">
        <v>120</v>
      </c>
      <c r="H8" s="611"/>
      <c r="I8" s="612"/>
      <c r="J8" s="12" t="s">
        <v>601</v>
      </c>
      <c r="K8" s="162">
        <v>0.33329999999999999</v>
      </c>
      <c r="L8" s="323">
        <v>0.33329999999999999</v>
      </c>
      <c r="M8" s="434">
        <v>0.33329999999999999</v>
      </c>
      <c r="N8" s="20">
        <v>0</v>
      </c>
      <c r="O8" s="20">
        <v>0</v>
      </c>
      <c r="P8" s="169">
        <v>0</v>
      </c>
      <c r="Q8" s="195" t="s">
        <v>935</v>
      </c>
      <c r="R8" s="385">
        <v>0.3</v>
      </c>
      <c r="S8" s="195" t="s">
        <v>1099</v>
      </c>
      <c r="T8" s="195" t="s">
        <v>1175</v>
      </c>
      <c r="U8" s="519">
        <v>1</v>
      </c>
      <c r="V8" s="195"/>
      <c r="W8" s="195"/>
      <c r="X8" s="171"/>
      <c r="Y8" s="171"/>
      <c r="Z8" s="171"/>
    </row>
    <row r="9" spans="1:26" ht="81" hidden="1" customHeight="1" x14ac:dyDescent="0.25">
      <c r="A9" s="627"/>
      <c r="B9" s="669"/>
      <c r="C9" s="669"/>
      <c r="D9" s="19" t="s">
        <v>15</v>
      </c>
      <c r="E9" s="29" t="s">
        <v>731</v>
      </c>
      <c r="F9" s="11" t="s">
        <v>397</v>
      </c>
      <c r="G9" s="11" t="s">
        <v>94</v>
      </c>
      <c r="H9" s="611"/>
      <c r="I9" s="612"/>
      <c r="J9" s="11"/>
      <c r="K9" s="20">
        <v>0</v>
      </c>
      <c r="L9" s="20">
        <v>0</v>
      </c>
      <c r="M9" s="435">
        <v>0</v>
      </c>
      <c r="N9" s="107">
        <v>1</v>
      </c>
      <c r="O9" s="20">
        <v>0</v>
      </c>
      <c r="P9" s="169">
        <v>0</v>
      </c>
      <c r="Q9" s="171"/>
      <c r="R9" s="385"/>
      <c r="S9" s="171"/>
      <c r="T9" s="195"/>
      <c r="U9" s="519"/>
      <c r="V9" s="195"/>
      <c r="W9" s="468" t="s">
        <v>1174</v>
      </c>
      <c r="X9" s="171"/>
      <c r="Y9" s="171"/>
      <c r="Z9" s="171"/>
    </row>
    <row r="10" spans="1:26" ht="161.25" customHeight="1" x14ac:dyDescent="0.25">
      <c r="A10" s="627"/>
      <c r="B10" s="669"/>
      <c r="C10" s="669"/>
      <c r="D10" s="19" t="s">
        <v>16</v>
      </c>
      <c r="E10" s="29" t="s">
        <v>732</v>
      </c>
      <c r="F10" s="11" t="s">
        <v>191</v>
      </c>
      <c r="G10" s="11" t="s">
        <v>190</v>
      </c>
      <c r="H10" s="616" t="s">
        <v>583</v>
      </c>
      <c r="I10" s="617"/>
      <c r="J10" s="12" t="s">
        <v>415</v>
      </c>
      <c r="K10" s="262">
        <v>1</v>
      </c>
      <c r="L10" s="322">
        <v>1</v>
      </c>
      <c r="M10" s="435">
        <v>1</v>
      </c>
      <c r="N10" s="20">
        <v>1</v>
      </c>
      <c r="O10" s="20">
        <v>1</v>
      </c>
      <c r="P10" s="169">
        <v>1</v>
      </c>
      <c r="Q10" s="197" t="s">
        <v>852</v>
      </c>
      <c r="R10" s="385">
        <v>1</v>
      </c>
      <c r="S10" s="197"/>
      <c r="T10" s="332" t="s">
        <v>852</v>
      </c>
      <c r="U10" s="519">
        <v>1</v>
      </c>
      <c r="V10" s="336"/>
      <c r="W10" s="336" t="s">
        <v>1135</v>
      </c>
      <c r="X10" s="171"/>
      <c r="Y10" s="171"/>
      <c r="Z10" s="171"/>
    </row>
    <row r="11" spans="1:26" ht="164.25" customHeight="1" x14ac:dyDescent="0.25">
      <c r="A11" s="627"/>
      <c r="B11" s="669"/>
      <c r="C11" s="669"/>
      <c r="D11" s="19" t="s">
        <v>17</v>
      </c>
      <c r="E11" s="29" t="s">
        <v>733</v>
      </c>
      <c r="F11" s="11" t="s">
        <v>398</v>
      </c>
      <c r="G11" s="11" t="s">
        <v>190</v>
      </c>
      <c r="H11" s="611"/>
      <c r="I11" s="612"/>
      <c r="J11" s="11" t="s">
        <v>416</v>
      </c>
      <c r="K11" s="262">
        <v>1</v>
      </c>
      <c r="L11" s="322">
        <v>1</v>
      </c>
      <c r="M11" s="435">
        <v>1</v>
      </c>
      <c r="N11" s="20">
        <v>1</v>
      </c>
      <c r="O11" s="20">
        <v>1</v>
      </c>
      <c r="P11" s="169">
        <v>1</v>
      </c>
      <c r="Q11" s="195" t="s">
        <v>855</v>
      </c>
      <c r="R11" s="385">
        <v>1</v>
      </c>
      <c r="S11" s="195"/>
      <c r="T11" s="333" t="s">
        <v>855</v>
      </c>
      <c r="U11" s="519">
        <v>1</v>
      </c>
      <c r="V11" s="336"/>
      <c r="W11" s="336" t="s">
        <v>1138</v>
      </c>
      <c r="X11" s="171"/>
      <c r="Y11" s="171"/>
      <c r="Z11" s="171"/>
    </row>
    <row r="12" spans="1:26" ht="153" customHeight="1" x14ac:dyDescent="0.25">
      <c r="A12" s="627"/>
      <c r="B12" s="669"/>
      <c r="C12" s="669"/>
      <c r="D12" s="19" t="s">
        <v>18</v>
      </c>
      <c r="E12" s="29" t="s">
        <v>734</v>
      </c>
      <c r="F12" s="11" t="s">
        <v>192</v>
      </c>
      <c r="G12" s="11" t="s">
        <v>95</v>
      </c>
      <c r="H12" s="611"/>
      <c r="I12" s="612"/>
      <c r="J12" s="11"/>
      <c r="K12" s="162">
        <v>0.1666</v>
      </c>
      <c r="L12" s="323">
        <v>0.1666</v>
      </c>
      <c r="M12" s="434">
        <v>0.1666</v>
      </c>
      <c r="N12" s="18">
        <v>0.1666</v>
      </c>
      <c r="O12" s="18">
        <v>0.1666</v>
      </c>
      <c r="P12" s="170">
        <v>0.1666</v>
      </c>
      <c r="Q12" s="195" t="s">
        <v>854</v>
      </c>
      <c r="R12" s="385">
        <v>1</v>
      </c>
      <c r="S12" s="195"/>
      <c r="T12" s="331" t="s">
        <v>1006</v>
      </c>
      <c r="U12" s="519">
        <v>1</v>
      </c>
      <c r="V12" s="336"/>
      <c r="W12" s="195" t="s">
        <v>1137</v>
      </c>
      <c r="X12" s="171"/>
      <c r="Y12" s="171"/>
      <c r="Z12" s="171"/>
    </row>
    <row r="13" spans="1:26" ht="141.75" customHeight="1" x14ac:dyDescent="0.25">
      <c r="A13" s="627"/>
      <c r="B13" s="669"/>
      <c r="C13" s="669"/>
      <c r="D13" s="19" t="s">
        <v>19</v>
      </c>
      <c r="E13" s="29" t="s">
        <v>735</v>
      </c>
      <c r="F13" s="29" t="s">
        <v>399</v>
      </c>
      <c r="G13" s="29" t="s">
        <v>498</v>
      </c>
      <c r="H13" s="718" t="s">
        <v>552</v>
      </c>
      <c r="I13" s="719"/>
      <c r="J13" s="11" t="s">
        <v>553</v>
      </c>
      <c r="K13" s="162">
        <v>0.1666</v>
      </c>
      <c r="L13" s="323">
        <v>0.1666</v>
      </c>
      <c r="M13" s="434">
        <v>0.1666</v>
      </c>
      <c r="N13" s="18">
        <v>0.1666</v>
      </c>
      <c r="O13" s="18">
        <v>0.1666</v>
      </c>
      <c r="P13" s="170">
        <v>0.1666</v>
      </c>
      <c r="Q13" s="195" t="s">
        <v>853</v>
      </c>
      <c r="R13" s="385">
        <v>1</v>
      </c>
      <c r="S13" s="195"/>
      <c r="T13" s="336" t="s">
        <v>1079</v>
      </c>
      <c r="U13" s="519">
        <v>1</v>
      </c>
      <c r="V13" s="336"/>
      <c r="W13" s="197" t="s">
        <v>1136</v>
      </c>
      <c r="X13" s="171"/>
      <c r="Y13" s="171"/>
      <c r="Z13" s="171"/>
    </row>
    <row r="14" spans="1:26" ht="84" hidden="1" customHeight="1" x14ac:dyDescent="0.25">
      <c r="A14" s="627"/>
      <c r="B14" s="669"/>
      <c r="C14" s="669"/>
      <c r="D14" s="19" t="s">
        <v>20</v>
      </c>
      <c r="E14" s="29" t="s">
        <v>736</v>
      </c>
      <c r="F14" s="630" t="s">
        <v>400</v>
      </c>
      <c r="G14" s="11" t="s">
        <v>499</v>
      </c>
      <c r="H14" s="611"/>
      <c r="I14" s="612"/>
      <c r="J14" s="11"/>
      <c r="K14" s="262">
        <v>1</v>
      </c>
      <c r="L14" s="20">
        <v>0</v>
      </c>
      <c r="M14" s="20">
        <v>0</v>
      </c>
      <c r="N14" s="20">
        <v>0</v>
      </c>
      <c r="O14" s="20">
        <v>0</v>
      </c>
      <c r="P14" s="169">
        <v>0</v>
      </c>
      <c r="Q14" s="195" t="s">
        <v>864</v>
      </c>
      <c r="R14" s="385">
        <v>1</v>
      </c>
      <c r="S14" s="195"/>
      <c r="T14" s="171"/>
      <c r="U14" s="519"/>
      <c r="V14" s="171"/>
      <c r="W14" s="171"/>
      <c r="X14" s="171"/>
      <c r="Y14" s="171"/>
      <c r="Z14" s="171"/>
    </row>
    <row r="15" spans="1:26" ht="144.75" customHeight="1" x14ac:dyDescent="0.25">
      <c r="A15" s="627"/>
      <c r="B15" s="669"/>
      <c r="C15" s="669"/>
      <c r="D15" s="19" t="s">
        <v>171</v>
      </c>
      <c r="E15" s="29" t="s">
        <v>737</v>
      </c>
      <c r="F15" s="656"/>
      <c r="G15" s="11" t="s">
        <v>193</v>
      </c>
      <c r="H15" s="611"/>
      <c r="I15" s="612"/>
      <c r="J15" s="11"/>
      <c r="K15" s="20">
        <v>0</v>
      </c>
      <c r="L15" s="322">
        <v>0.2</v>
      </c>
      <c r="M15" s="435">
        <v>0.2</v>
      </c>
      <c r="N15" s="20">
        <v>0.2</v>
      </c>
      <c r="O15" s="20">
        <v>0.2</v>
      </c>
      <c r="P15" s="169">
        <v>0.2</v>
      </c>
      <c r="Q15" s="171"/>
      <c r="R15" s="385"/>
      <c r="S15" s="171"/>
      <c r="T15" s="195" t="s">
        <v>1002</v>
      </c>
      <c r="U15" s="519">
        <v>1</v>
      </c>
      <c r="V15" s="195"/>
      <c r="W15" s="197" t="s">
        <v>1155</v>
      </c>
      <c r="X15" s="171"/>
      <c r="Y15" s="171"/>
      <c r="Z15" s="171"/>
    </row>
    <row r="16" spans="1:26" ht="325.5" customHeight="1" x14ac:dyDescent="0.25">
      <c r="A16" s="627"/>
      <c r="B16" s="669"/>
      <c r="C16" s="669"/>
      <c r="D16" s="19" t="s">
        <v>172</v>
      </c>
      <c r="E16" s="29" t="s">
        <v>738</v>
      </c>
      <c r="F16" s="11" t="s">
        <v>194</v>
      </c>
      <c r="G16" s="11" t="s">
        <v>401</v>
      </c>
      <c r="H16" s="611"/>
      <c r="I16" s="612"/>
      <c r="J16" s="11"/>
      <c r="K16" s="262">
        <v>0.2</v>
      </c>
      <c r="L16" s="322">
        <v>0.2</v>
      </c>
      <c r="M16" s="435">
        <v>0.2</v>
      </c>
      <c r="N16" s="20">
        <v>0.2</v>
      </c>
      <c r="O16" s="20">
        <v>0.2</v>
      </c>
      <c r="P16" s="169">
        <v>0</v>
      </c>
      <c r="Q16" s="194" t="s">
        <v>863</v>
      </c>
      <c r="R16" s="385">
        <v>1</v>
      </c>
      <c r="S16" s="194"/>
      <c r="T16" s="520" t="s">
        <v>1217</v>
      </c>
      <c r="U16" s="519">
        <v>0.75</v>
      </c>
      <c r="V16" s="210" t="s">
        <v>1216</v>
      </c>
      <c r="W16" s="194" t="s">
        <v>1154</v>
      </c>
      <c r="X16" s="171"/>
      <c r="Y16" s="171"/>
      <c r="Z16" s="171"/>
    </row>
    <row r="17" spans="1:26" ht="107.1" hidden="1" customHeight="1" x14ac:dyDescent="0.25">
      <c r="A17" s="627"/>
      <c r="B17" s="669"/>
      <c r="C17" s="669"/>
      <c r="D17" s="19" t="s">
        <v>384</v>
      </c>
      <c r="E17" s="29" t="s">
        <v>739</v>
      </c>
      <c r="F17" s="11" t="s">
        <v>500</v>
      </c>
      <c r="G17" s="11" t="s">
        <v>401</v>
      </c>
      <c r="H17" s="673" t="s">
        <v>645</v>
      </c>
      <c r="I17" s="675"/>
      <c r="J17" s="17" t="s">
        <v>646</v>
      </c>
      <c r="K17" s="262">
        <v>0</v>
      </c>
      <c r="L17" s="107">
        <v>0</v>
      </c>
      <c r="M17" s="107">
        <v>0</v>
      </c>
      <c r="N17" s="107">
        <v>0</v>
      </c>
      <c r="O17" s="107">
        <v>0</v>
      </c>
      <c r="P17" s="168">
        <v>1</v>
      </c>
      <c r="Q17" s="195" t="s">
        <v>859</v>
      </c>
      <c r="R17" s="385">
        <v>1</v>
      </c>
      <c r="S17" s="195"/>
      <c r="T17" s="171"/>
      <c r="U17" s="519"/>
      <c r="V17" s="171"/>
      <c r="W17" s="171"/>
      <c r="X17" s="171"/>
      <c r="Y17" s="171"/>
      <c r="Z17" s="171"/>
    </row>
    <row r="18" spans="1:26" ht="102.75" customHeight="1" x14ac:dyDescent="0.25">
      <c r="A18" s="627"/>
      <c r="B18" s="669"/>
      <c r="C18" s="669"/>
      <c r="D18" s="626" t="s">
        <v>385</v>
      </c>
      <c r="E18" s="977" t="s">
        <v>740</v>
      </c>
      <c r="F18" s="12" t="s">
        <v>676</v>
      </c>
      <c r="G18" s="154" t="s">
        <v>95</v>
      </c>
      <c r="H18" s="155"/>
      <c r="I18" s="156"/>
      <c r="J18" s="154"/>
      <c r="K18" s="270">
        <v>0</v>
      </c>
      <c r="L18" s="979">
        <v>1</v>
      </c>
      <c r="M18" s="157">
        <v>0</v>
      </c>
      <c r="N18" s="157">
        <v>1</v>
      </c>
      <c r="O18" s="157">
        <v>0</v>
      </c>
      <c r="P18" s="190">
        <v>1</v>
      </c>
      <c r="Q18" s="171"/>
      <c r="R18" s="385"/>
      <c r="S18" s="389"/>
      <c r="T18" s="349" t="s">
        <v>1040</v>
      </c>
      <c r="U18" s="519">
        <v>1</v>
      </c>
      <c r="V18" s="349"/>
      <c r="W18" s="349"/>
      <c r="X18" s="171" t="s">
        <v>976</v>
      </c>
      <c r="Y18" s="171"/>
      <c r="Z18" s="171"/>
    </row>
    <row r="19" spans="1:26" ht="149.25" customHeight="1" x14ac:dyDescent="0.25">
      <c r="A19" s="627"/>
      <c r="B19" s="669"/>
      <c r="C19" s="669"/>
      <c r="D19" s="667"/>
      <c r="E19" s="978"/>
      <c r="F19" s="12" t="s">
        <v>647</v>
      </c>
      <c r="G19" s="154" t="s">
        <v>95</v>
      </c>
      <c r="H19" s="740"/>
      <c r="I19" s="741"/>
      <c r="J19" s="158"/>
      <c r="K19" s="271">
        <v>0.1666</v>
      </c>
      <c r="L19" s="980">
        <v>0.1666</v>
      </c>
      <c r="M19" s="471">
        <v>0.1666</v>
      </c>
      <c r="N19" s="159">
        <v>0.1666</v>
      </c>
      <c r="O19" s="159">
        <v>0.1666</v>
      </c>
      <c r="P19" s="191">
        <v>0.1666</v>
      </c>
      <c r="Q19" s="171" t="s">
        <v>919</v>
      </c>
      <c r="R19" s="385">
        <v>0.8</v>
      </c>
      <c r="S19" s="171" t="s">
        <v>1100</v>
      </c>
      <c r="T19" s="171" t="s">
        <v>1041</v>
      </c>
      <c r="U19" s="519">
        <v>1</v>
      </c>
      <c r="V19" s="171"/>
      <c r="W19" s="171"/>
      <c r="X19" s="171"/>
      <c r="Y19" s="171"/>
      <c r="Z19" s="171"/>
    </row>
    <row r="20" spans="1:26" ht="48" hidden="1" customHeight="1" x14ac:dyDescent="0.25">
      <c r="A20" s="697" t="s">
        <v>7</v>
      </c>
      <c r="B20" s="732"/>
      <c r="C20" s="732"/>
      <c r="D20" s="732"/>
      <c r="E20" s="732"/>
      <c r="F20" s="732"/>
      <c r="G20" s="733"/>
      <c r="H20" s="121" t="s">
        <v>640</v>
      </c>
      <c r="I20" s="25" t="s">
        <v>2</v>
      </c>
      <c r="J20" s="25" t="s">
        <v>8</v>
      </c>
      <c r="K20" s="697" t="s">
        <v>22</v>
      </c>
      <c r="L20" s="732"/>
      <c r="M20" s="732"/>
      <c r="N20" s="732"/>
      <c r="O20" s="732"/>
      <c r="P20" s="732"/>
      <c r="Q20" s="264" t="s">
        <v>818</v>
      </c>
      <c r="R20" s="370"/>
      <c r="S20" s="370"/>
      <c r="T20" s="172" t="s">
        <v>963</v>
      </c>
      <c r="U20" s="488"/>
      <c r="V20" s="488"/>
      <c r="W20" s="428" t="s">
        <v>1109</v>
      </c>
      <c r="X20" s="171"/>
      <c r="Y20" s="171"/>
      <c r="Z20" s="171"/>
    </row>
    <row r="21" spans="1:26" ht="31.5" hidden="1" customHeight="1" x14ac:dyDescent="0.25">
      <c r="A21" s="124" t="s">
        <v>64</v>
      </c>
      <c r="B21" s="735" t="s">
        <v>550</v>
      </c>
      <c r="C21" s="735"/>
      <c r="D21" s="735"/>
      <c r="E21" s="735"/>
      <c r="F21" s="735"/>
      <c r="G21" s="735"/>
      <c r="H21" s="736" t="s">
        <v>658</v>
      </c>
      <c r="I21" s="731" t="s">
        <v>551</v>
      </c>
      <c r="J21" s="698">
        <v>2022</v>
      </c>
      <c r="K21" s="698" t="s">
        <v>195</v>
      </c>
      <c r="L21" s="698"/>
      <c r="M21" s="698"/>
      <c r="N21" s="698"/>
      <c r="O21" s="698"/>
      <c r="P21" s="699"/>
      <c r="Q21" s="201" t="s">
        <v>851</v>
      </c>
      <c r="R21" s="201"/>
      <c r="S21" s="201"/>
      <c r="T21" s="171"/>
      <c r="U21" s="171"/>
      <c r="V21" s="171"/>
      <c r="W21" s="171"/>
      <c r="X21" s="171"/>
      <c r="Y21" s="171"/>
      <c r="Z21" s="171"/>
    </row>
    <row r="22" spans="1:26" ht="75.75" hidden="1" customHeight="1" x14ac:dyDescent="0.25">
      <c r="A22" s="124" t="s">
        <v>65</v>
      </c>
      <c r="B22" s="730" t="s">
        <v>584</v>
      </c>
      <c r="C22" s="730"/>
      <c r="D22" s="730"/>
      <c r="E22" s="730"/>
      <c r="F22" s="730"/>
      <c r="G22" s="730"/>
      <c r="H22" s="737"/>
      <c r="I22" s="731"/>
      <c r="J22" s="698"/>
      <c r="K22" s="698"/>
      <c r="L22" s="698"/>
      <c r="M22" s="698"/>
      <c r="N22" s="698"/>
      <c r="O22" s="698"/>
      <c r="P22" s="699"/>
      <c r="Q22" s="171"/>
      <c r="R22" s="171"/>
      <c r="S22" s="171"/>
      <c r="T22" s="201" t="s">
        <v>1061</v>
      </c>
      <c r="U22" s="201"/>
      <c r="V22" s="201"/>
      <c r="W22" s="201"/>
      <c r="X22" s="171"/>
      <c r="Y22" s="171"/>
      <c r="Z22" s="171"/>
    </row>
    <row r="23" spans="1:26" ht="87" hidden="1" customHeight="1" x14ac:dyDescent="0.25">
      <c r="A23" s="124" t="s">
        <v>66</v>
      </c>
      <c r="B23" s="729" t="s">
        <v>157</v>
      </c>
      <c r="C23" s="729"/>
      <c r="D23" s="729"/>
      <c r="E23" s="729"/>
      <c r="F23" s="729"/>
      <c r="G23" s="729"/>
      <c r="H23" s="737"/>
      <c r="I23" s="731" t="s">
        <v>396</v>
      </c>
      <c r="J23" s="698"/>
      <c r="K23" s="698"/>
      <c r="L23" s="698"/>
      <c r="M23" s="698"/>
      <c r="N23" s="698"/>
      <c r="O23" s="698"/>
      <c r="P23" s="699"/>
      <c r="Q23" s="194" t="s">
        <v>931</v>
      </c>
      <c r="R23" s="194"/>
      <c r="S23" s="194"/>
      <c r="T23" s="171"/>
      <c r="U23" s="171"/>
      <c r="V23" s="171"/>
      <c r="W23" s="171"/>
      <c r="X23" s="171"/>
      <c r="Y23" s="171"/>
      <c r="Z23" s="171"/>
    </row>
    <row r="24" spans="1:26" ht="47.25" hidden="1" customHeight="1" x14ac:dyDescent="0.25">
      <c r="A24" s="124" t="s">
        <v>67</v>
      </c>
      <c r="B24" s="729" t="s">
        <v>185</v>
      </c>
      <c r="C24" s="729"/>
      <c r="D24" s="729"/>
      <c r="E24" s="729"/>
      <c r="F24" s="729"/>
      <c r="G24" s="729"/>
      <c r="H24" s="737"/>
      <c r="I24" s="731"/>
      <c r="J24" s="698"/>
      <c r="K24" s="698"/>
      <c r="L24" s="698"/>
      <c r="M24" s="698"/>
      <c r="N24" s="698"/>
      <c r="O24" s="698"/>
      <c r="P24" s="699"/>
      <c r="Q24" s="171"/>
      <c r="R24" s="171"/>
      <c r="S24" s="171"/>
      <c r="T24" s="171"/>
      <c r="U24" s="171"/>
      <c r="V24" s="171"/>
      <c r="W24" s="171"/>
      <c r="X24" s="171"/>
      <c r="Y24" s="171"/>
      <c r="Z24" s="171"/>
    </row>
    <row r="25" spans="1:26" ht="35.25" hidden="1" customHeight="1" x14ac:dyDescent="0.25">
      <c r="A25" s="124" t="s">
        <v>159</v>
      </c>
      <c r="B25" s="729" t="s">
        <v>158</v>
      </c>
      <c r="C25" s="729"/>
      <c r="D25" s="729"/>
      <c r="E25" s="729"/>
      <c r="F25" s="729"/>
      <c r="G25" s="729"/>
      <c r="H25" s="737"/>
      <c r="I25" s="731"/>
      <c r="J25" s="698"/>
      <c r="K25" s="698"/>
      <c r="L25" s="698"/>
      <c r="M25" s="698"/>
      <c r="N25" s="698"/>
      <c r="O25" s="698"/>
      <c r="P25" s="699"/>
      <c r="Q25" s="171"/>
      <c r="R25" s="171"/>
      <c r="S25" s="171"/>
      <c r="T25" s="171"/>
      <c r="U25" s="171"/>
      <c r="V25" s="171"/>
      <c r="W25" s="171"/>
      <c r="X25" s="171"/>
      <c r="Y25" s="171"/>
      <c r="Z25" s="171"/>
    </row>
    <row r="26" spans="1:26" ht="34.5" hidden="1" customHeight="1" x14ac:dyDescent="0.25">
      <c r="A26" s="124" t="s">
        <v>68</v>
      </c>
      <c r="B26" s="735" t="s">
        <v>186</v>
      </c>
      <c r="C26" s="735"/>
      <c r="D26" s="735"/>
      <c r="E26" s="735"/>
      <c r="F26" s="735"/>
      <c r="G26" s="735"/>
      <c r="H26" s="737"/>
      <c r="I26" s="731" t="s">
        <v>456</v>
      </c>
      <c r="J26" s="698">
        <v>2022</v>
      </c>
      <c r="K26" s="698"/>
      <c r="L26" s="698"/>
      <c r="M26" s="698"/>
      <c r="N26" s="698"/>
      <c r="O26" s="698"/>
      <c r="P26" s="699"/>
      <c r="Q26" s="171"/>
      <c r="R26" s="171"/>
      <c r="S26" s="171"/>
      <c r="T26" s="171"/>
      <c r="U26" s="171"/>
      <c r="V26" s="171"/>
      <c r="W26" s="171"/>
      <c r="X26" s="171"/>
      <c r="Y26" s="171"/>
      <c r="Z26" s="171"/>
    </row>
    <row r="27" spans="1:26" ht="55.5" hidden="1" customHeight="1" x14ac:dyDescent="0.25">
      <c r="A27" s="124" t="s">
        <v>103</v>
      </c>
      <c r="B27" s="729" t="s">
        <v>160</v>
      </c>
      <c r="C27" s="729"/>
      <c r="D27" s="729"/>
      <c r="E27" s="729"/>
      <c r="F27" s="729"/>
      <c r="G27" s="729"/>
      <c r="H27" s="737"/>
      <c r="I27" s="731"/>
      <c r="J27" s="698"/>
      <c r="K27" s="698"/>
      <c r="L27" s="698"/>
      <c r="M27" s="698"/>
      <c r="N27" s="698"/>
      <c r="O27" s="698"/>
      <c r="P27" s="699"/>
      <c r="Q27" s="195" t="s">
        <v>933</v>
      </c>
      <c r="R27" s="195"/>
      <c r="S27" s="195"/>
      <c r="T27" s="171"/>
      <c r="U27" s="171"/>
      <c r="V27" s="171"/>
      <c r="W27" s="171"/>
      <c r="X27" s="171"/>
      <c r="Y27" s="171"/>
      <c r="Z27" s="171"/>
    </row>
    <row r="28" spans="1:26" ht="81.75" hidden="1" customHeight="1" x14ac:dyDescent="0.25">
      <c r="A28" s="124" t="s">
        <v>70</v>
      </c>
      <c r="B28" s="729" t="s">
        <v>161</v>
      </c>
      <c r="C28" s="729"/>
      <c r="D28" s="729"/>
      <c r="E28" s="729"/>
      <c r="F28" s="729"/>
      <c r="G28" s="729"/>
      <c r="H28" s="737"/>
      <c r="I28" s="202" t="s">
        <v>184</v>
      </c>
      <c r="J28" s="698">
        <v>2020</v>
      </c>
      <c r="K28" s="698"/>
      <c r="L28" s="698"/>
      <c r="M28" s="698"/>
      <c r="N28" s="698"/>
      <c r="O28" s="698"/>
      <c r="P28" s="699"/>
      <c r="Q28" s="200" t="s">
        <v>862</v>
      </c>
      <c r="R28" s="200"/>
      <c r="S28" s="200"/>
      <c r="T28" s="171"/>
      <c r="U28" s="171"/>
      <c r="V28" s="171"/>
      <c r="W28" s="171"/>
      <c r="X28" s="171"/>
      <c r="Y28" s="171"/>
      <c r="Z28" s="171"/>
    </row>
    <row r="29" spans="1:26" ht="123.75" hidden="1" customHeight="1" x14ac:dyDescent="0.25">
      <c r="A29" s="124" t="s">
        <v>163</v>
      </c>
      <c r="B29" s="729" t="s">
        <v>162</v>
      </c>
      <c r="C29" s="729"/>
      <c r="D29" s="729"/>
      <c r="E29" s="729"/>
      <c r="F29" s="729"/>
      <c r="G29" s="729"/>
      <c r="H29" s="737"/>
      <c r="I29" s="209" t="s">
        <v>184</v>
      </c>
      <c r="J29" s="698"/>
      <c r="K29" s="698"/>
      <c r="L29" s="698"/>
      <c r="M29" s="698"/>
      <c r="N29" s="698"/>
      <c r="O29" s="698"/>
      <c r="P29" s="699"/>
      <c r="Q29" s="195" t="s">
        <v>934</v>
      </c>
      <c r="R29" s="195"/>
      <c r="S29" s="195"/>
      <c r="T29" s="200" t="s">
        <v>1003</v>
      </c>
      <c r="U29" s="200"/>
      <c r="V29" s="200"/>
      <c r="W29" s="200"/>
      <c r="X29" s="171"/>
      <c r="Y29" s="171"/>
      <c r="Z29" s="171"/>
    </row>
    <row r="30" spans="1:26" ht="75" hidden="1" customHeight="1" x14ac:dyDescent="0.25">
      <c r="A30" s="124" t="s">
        <v>36</v>
      </c>
      <c r="B30" s="729" t="s">
        <v>164</v>
      </c>
      <c r="C30" s="729"/>
      <c r="D30" s="729"/>
      <c r="E30" s="729"/>
      <c r="F30" s="729"/>
      <c r="G30" s="729"/>
      <c r="H30" s="737"/>
      <c r="I30" s="209" t="s">
        <v>396</v>
      </c>
      <c r="J30" s="141"/>
      <c r="K30" s="698"/>
      <c r="L30" s="698"/>
      <c r="M30" s="698"/>
      <c r="N30" s="698"/>
      <c r="O30" s="698"/>
      <c r="P30" s="699"/>
      <c r="Q30" s="196" t="s">
        <v>164</v>
      </c>
      <c r="R30" s="196"/>
      <c r="S30" s="196"/>
      <c r="T30" s="171"/>
      <c r="U30" s="171"/>
      <c r="V30" s="171"/>
      <c r="W30" s="171"/>
      <c r="X30" s="171"/>
      <c r="Y30" s="171"/>
      <c r="Z30" s="171"/>
    </row>
    <row r="31" spans="1:26" ht="112.5" hidden="1" customHeight="1" x14ac:dyDescent="0.25">
      <c r="A31" s="124" t="s">
        <v>106</v>
      </c>
      <c r="B31" s="729" t="s">
        <v>165</v>
      </c>
      <c r="C31" s="729"/>
      <c r="D31" s="729"/>
      <c r="E31" s="729"/>
      <c r="F31" s="729"/>
      <c r="G31" s="729"/>
      <c r="H31" s="737"/>
      <c r="I31" s="731" t="s">
        <v>457</v>
      </c>
      <c r="J31" s="141">
        <v>2019</v>
      </c>
      <c r="K31" s="698"/>
      <c r="L31" s="698"/>
      <c r="M31" s="698"/>
      <c r="N31" s="698"/>
      <c r="O31" s="698"/>
      <c r="P31" s="699"/>
      <c r="Q31" s="195" t="s">
        <v>935</v>
      </c>
      <c r="R31" s="195"/>
      <c r="S31" s="195"/>
      <c r="T31" s="195" t="s">
        <v>1015</v>
      </c>
      <c r="U31" s="195"/>
      <c r="V31" s="195"/>
      <c r="W31" s="195"/>
      <c r="X31" s="171"/>
      <c r="Y31" s="171"/>
      <c r="Z31" s="171"/>
    </row>
    <row r="32" spans="1:26" ht="30.75" hidden="1" customHeight="1" x14ac:dyDescent="0.25">
      <c r="A32" s="124" t="s">
        <v>149</v>
      </c>
      <c r="B32" s="735" t="s">
        <v>166</v>
      </c>
      <c r="C32" s="735"/>
      <c r="D32" s="735"/>
      <c r="E32" s="735"/>
      <c r="F32" s="735"/>
      <c r="G32" s="735"/>
      <c r="H32" s="737"/>
      <c r="I32" s="731"/>
      <c r="J32" s="141">
        <v>2022</v>
      </c>
      <c r="K32" s="698"/>
      <c r="L32" s="698"/>
      <c r="M32" s="698"/>
      <c r="N32" s="698"/>
      <c r="O32" s="698"/>
      <c r="P32" s="699"/>
      <c r="Q32" s="171"/>
      <c r="R32" s="171"/>
      <c r="S32" s="171"/>
      <c r="T32" s="171"/>
      <c r="U32" s="171"/>
      <c r="V32" s="171"/>
      <c r="W32" s="171"/>
      <c r="X32" s="171"/>
      <c r="Y32" s="171"/>
      <c r="Z32" s="171"/>
    </row>
    <row r="33" spans="1:26" ht="75.75" hidden="1" customHeight="1" x14ac:dyDescent="0.25">
      <c r="A33" s="124" t="s">
        <v>150</v>
      </c>
      <c r="B33" s="729" t="s">
        <v>167</v>
      </c>
      <c r="C33" s="729"/>
      <c r="D33" s="729"/>
      <c r="E33" s="729"/>
      <c r="F33" s="729"/>
      <c r="G33" s="729"/>
      <c r="H33" s="737"/>
      <c r="I33" s="731" t="s">
        <v>187</v>
      </c>
      <c r="J33" s="698">
        <v>2022</v>
      </c>
      <c r="K33" s="698" t="s">
        <v>195</v>
      </c>
      <c r="L33" s="698"/>
      <c r="M33" s="698"/>
      <c r="N33" s="698"/>
      <c r="O33" s="698"/>
      <c r="P33" s="699"/>
      <c r="Q33" s="201" t="s">
        <v>852</v>
      </c>
      <c r="R33" s="201"/>
      <c r="S33" s="201"/>
      <c r="T33" s="333" t="s">
        <v>852</v>
      </c>
      <c r="U33" s="336"/>
      <c r="V33" s="336"/>
      <c r="W33" s="336" t="s">
        <v>1135</v>
      </c>
      <c r="X33" s="171"/>
      <c r="Y33" s="171"/>
      <c r="Z33" s="171"/>
    </row>
    <row r="34" spans="1:26" ht="62.25" hidden="1" customHeight="1" x14ac:dyDescent="0.25">
      <c r="A34" s="124" t="s">
        <v>170</v>
      </c>
      <c r="B34" s="729" t="s">
        <v>168</v>
      </c>
      <c r="C34" s="729"/>
      <c r="D34" s="729"/>
      <c r="E34" s="729"/>
      <c r="F34" s="729"/>
      <c r="G34" s="729"/>
      <c r="H34" s="737"/>
      <c r="I34" s="731"/>
      <c r="J34" s="698"/>
      <c r="K34" s="698"/>
      <c r="L34" s="698"/>
      <c r="M34" s="698"/>
      <c r="N34" s="698"/>
      <c r="O34" s="698"/>
      <c r="P34" s="699"/>
      <c r="Q34" s="201" t="s">
        <v>856</v>
      </c>
      <c r="R34" s="201"/>
      <c r="S34" s="201"/>
      <c r="T34" s="334" t="s">
        <v>1007</v>
      </c>
      <c r="U34" s="334"/>
      <c r="V34" s="334"/>
      <c r="W34" s="197" t="s">
        <v>1136</v>
      </c>
      <c r="X34" s="171"/>
      <c r="Y34" s="171"/>
      <c r="Z34" s="171"/>
    </row>
    <row r="35" spans="1:26" ht="106.5" hidden="1" customHeight="1" x14ac:dyDescent="0.25">
      <c r="A35" s="124" t="s">
        <v>151</v>
      </c>
      <c r="B35" s="729" t="s">
        <v>169</v>
      </c>
      <c r="C35" s="729"/>
      <c r="D35" s="729"/>
      <c r="E35" s="729"/>
      <c r="F35" s="729"/>
      <c r="G35" s="729"/>
      <c r="H35" s="737"/>
      <c r="I35" s="731"/>
      <c r="J35" s="698"/>
      <c r="K35" s="698"/>
      <c r="L35" s="698"/>
      <c r="M35" s="698"/>
      <c r="N35" s="698"/>
      <c r="O35" s="698"/>
      <c r="P35" s="699"/>
      <c r="Q35" s="201" t="s">
        <v>855</v>
      </c>
      <c r="R35" s="201"/>
      <c r="S35" s="201"/>
      <c r="T35" s="333" t="s">
        <v>855</v>
      </c>
      <c r="U35" s="336"/>
      <c r="V35" s="336"/>
      <c r="W35" s="336" t="s">
        <v>1138</v>
      </c>
      <c r="X35" s="171"/>
      <c r="Y35" s="171"/>
      <c r="Z35" s="171"/>
    </row>
    <row r="36" spans="1:26" ht="79.5" hidden="1" customHeight="1" x14ac:dyDescent="0.25">
      <c r="A36" s="124" t="s">
        <v>152</v>
      </c>
      <c r="B36" s="729" t="s">
        <v>173</v>
      </c>
      <c r="C36" s="729"/>
      <c r="D36" s="729"/>
      <c r="E36" s="729"/>
      <c r="F36" s="729"/>
      <c r="G36" s="729"/>
      <c r="H36" s="737"/>
      <c r="I36" s="731"/>
      <c r="J36" s="698"/>
      <c r="K36" s="698"/>
      <c r="L36" s="698"/>
      <c r="M36" s="698"/>
      <c r="N36" s="698"/>
      <c r="O36" s="698"/>
      <c r="P36" s="699"/>
      <c r="Q36" s="201" t="s">
        <v>854</v>
      </c>
      <c r="R36" s="201"/>
      <c r="S36" s="201"/>
      <c r="T36" s="333" t="s">
        <v>1006</v>
      </c>
      <c r="U36" s="336"/>
      <c r="V36" s="336"/>
      <c r="W36" s="195" t="s">
        <v>1137</v>
      </c>
      <c r="X36" s="171"/>
      <c r="Y36" s="171"/>
      <c r="Z36" s="171"/>
    </row>
    <row r="37" spans="1:26" ht="63" hidden="1" customHeight="1" x14ac:dyDescent="0.25">
      <c r="A37" s="124" t="s">
        <v>174</v>
      </c>
      <c r="B37" s="729" t="s">
        <v>175</v>
      </c>
      <c r="C37" s="729"/>
      <c r="D37" s="729"/>
      <c r="E37" s="729"/>
      <c r="F37" s="729"/>
      <c r="G37" s="729"/>
      <c r="H37" s="737"/>
      <c r="I37" s="731"/>
      <c r="J37" s="698"/>
      <c r="K37" s="698"/>
      <c r="L37" s="698"/>
      <c r="M37" s="698"/>
      <c r="N37" s="698"/>
      <c r="O37" s="698"/>
      <c r="P37" s="699"/>
      <c r="Q37" s="201" t="s">
        <v>853</v>
      </c>
      <c r="R37" s="201"/>
      <c r="S37" s="201"/>
      <c r="T37" s="335" t="s">
        <v>1008</v>
      </c>
      <c r="U37" s="336"/>
      <c r="V37" s="336"/>
      <c r="W37" s="197" t="s">
        <v>1136</v>
      </c>
      <c r="X37" s="171"/>
      <c r="Y37" s="171"/>
      <c r="Z37" s="171"/>
    </row>
    <row r="38" spans="1:26" ht="35.25" hidden="1" customHeight="1" x14ac:dyDescent="0.25">
      <c r="A38" s="124" t="s">
        <v>176</v>
      </c>
      <c r="B38" s="730" t="s">
        <v>177</v>
      </c>
      <c r="C38" s="730"/>
      <c r="D38" s="730"/>
      <c r="E38" s="730"/>
      <c r="F38" s="730"/>
      <c r="G38" s="730"/>
      <c r="H38" s="737"/>
      <c r="I38" s="739" t="s">
        <v>629</v>
      </c>
      <c r="J38" s="698">
        <v>2017</v>
      </c>
      <c r="K38" s="698"/>
      <c r="L38" s="698"/>
      <c r="M38" s="698"/>
      <c r="N38" s="698"/>
      <c r="O38" s="698"/>
      <c r="P38" s="699"/>
      <c r="Q38" s="727" t="s">
        <v>864</v>
      </c>
      <c r="R38" s="373"/>
      <c r="S38" s="373"/>
      <c r="T38" s="171"/>
      <c r="U38" s="171"/>
      <c r="V38" s="171"/>
      <c r="W38" s="171"/>
      <c r="X38" s="171"/>
      <c r="Y38" s="171"/>
      <c r="Z38" s="171"/>
    </row>
    <row r="39" spans="1:26" ht="48" hidden="1" customHeight="1" x14ac:dyDescent="0.25">
      <c r="A39" s="124" t="s">
        <v>501</v>
      </c>
      <c r="B39" s="730" t="s">
        <v>502</v>
      </c>
      <c r="C39" s="730"/>
      <c r="D39" s="730"/>
      <c r="E39" s="730"/>
      <c r="F39" s="730"/>
      <c r="G39" s="730"/>
      <c r="H39" s="737"/>
      <c r="I39" s="739"/>
      <c r="J39" s="698"/>
      <c r="K39" s="698"/>
      <c r="L39" s="698"/>
      <c r="M39" s="698"/>
      <c r="N39" s="698"/>
      <c r="O39" s="698"/>
      <c r="P39" s="699"/>
      <c r="Q39" s="728"/>
      <c r="R39" s="374"/>
      <c r="S39" s="374"/>
      <c r="T39" s="171"/>
      <c r="U39" s="171"/>
      <c r="V39" s="171"/>
      <c r="W39" s="171"/>
      <c r="X39" s="171"/>
      <c r="Y39" s="171"/>
      <c r="Z39" s="171"/>
    </row>
    <row r="40" spans="1:26" ht="56.25" hidden="1" customHeight="1" x14ac:dyDescent="0.25">
      <c r="A40" s="124" t="s">
        <v>179</v>
      </c>
      <c r="B40" s="735" t="s">
        <v>178</v>
      </c>
      <c r="C40" s="735"/>
      <c r="D40" s="735"/>
      <c r="E40" s="735"/>
      <c r="F40" s="735"/>
      <c r="G40" s="735"/>
      <c r="H40" s="737"/>
      <c r="I40" s="739"/>
      <c r="J40" s="698">
        <v>2022</v>
      </c>
      <c r="K40" s="698"/>
      <c r="L40" s="698"/>
      <c r="M40" s="698"/>
      <c r="N40" s="698"/>
      <c r="O40" s="698"/>
      <c r="P40" s="699"/>
      <c r="Q40" s="171"/>
      <c r="R40" s="171"/>
      <c r="S40" s="171"/>
      <c r="T40" s="171"/>
      <c r="U40" s="171"/>
      <c r="V40" s="171"/>
      <c r="W40" s="171"/>
      <c r="X40" s="171"/>
      <c r="Y40" s="171"/>
      <c r="Z40" s="171"/>
    </row>
    <row r="41" spans="1:26" ht="140.25" hidden="1" customHeight="1" x14ac:dyDescent="0.25">
      <c r="A41" s="124" t="s">
        <v>180</v>
      </c>
      <c r="B41" s="729" t="s">
        <v>503</v>
      </c>
      <c r="C41" s="729"/>
      <c r="D41" s="729"/>
      <c r="E41" s="729"/>
      <c r="F41" s="729"/>
      <c r="G41" s="729"/>
      <c r="H41" s="737"/>
      <c r="I41" s="739"/>
      <c r="J41" s="698"/>
      <c r="K41" s="698"/>
      <c r="L41" s="698"/>
      <c r="M41" s="698"/>
      <c r="N41" s="698"/>
      <c r="O41" s="698"/>
      <c r="P41" s="699"/>
      <c r="Q41" s="171"/>
      <c r="R41" s="171"/>
      <c r="S41" s="171"/>
      <c r="T41" s="195" t="s">
        <v>1002</v>
      </c>
      <c r="U41" s="195"/>
      <c r="V41" s="195"/>
      <c r="W41" s="195" t="s">
        <v>1050</v>
      </c>
      <c r="X41" s="171"/>
      <c r="Y41" s="171"/>
      <c r="Z41" s="171"/>
    </row>
    <row r="42" spans="1:26" ht="117.75" hidden="1" customHeight="1" x14ac:dyDescent="0.25">
      <c r="A42" s="124" t="s">
        <v>181</v>
      </c>
      <c r="B42" s="729" t="s">
        <v>182</v>
      </c>
      <c r="C42" s="729"/>
      <c r="D42" s="729"/>
      <c r="E42" s="729"/>
      <c r="F42" s="729"/>
      <c r="G42" s="729"/>
      <c r="H42" s="737"/>
      <c r="I42" s="739"/>
      <c r="J42" s="141">
        <v>2021</v>
      </c>
      <c r="K42" s="698"/>
      <c r="L42" s="698"/>
      <c r="M42" s="698"/>
      <c r="N42" s="698"/>
      <c r="O42" s="698"/>
      <c r="P42" s="699"/>
      <c r="Q42" s="194" t="s">
        <v>863</v>
      </c>
      <c r="R42" s="194"/>
      <c r="S42" s="194"/>
      <c r="T42" s="195" t="s">
        <v>1001</v>
      </c>
      <c r="U42" s="195"/>
      <c r="V42" s="195"/>
      <c r="W42" s="194" t="s">
        <v>1154</v>
      </c>
      <c r="X42" s="171"/>
      <c r="Y42" s="171"/>
      <c r="Z42" s="171"/>
    </row>
    <row r="43" spans="1:26" ht="120" hidden="1" customHeight="1" x14ac:dyDescent="0.25">
      <c r="A43" s="124" t="s">
        <v>504</v>
      </c>
      <c r="B43" s="729" t="s">
        <v>505</v>
      </c>
      <c r="C43" s="729"/>
      <c r="D43" s="729"/>
      <c r="E43" s="729"/>
      <c r="F43" s="729"/>
      <c r="G43" s="729"/>
      <c r="H43" s="737"/>
      <c r="I43" s="739" t="s">
        <v>585</v>
      </c>
      <c r="J43" s="698">
        <v>2022</v>
      </c>
      <c r="K43" s="698"/>
      <c r="L43" s="698"/>
      <c r="M43" s="698"/>
      <c r="N43" s="698"/>
      <c r="O43" s="698"/>
      <c r="P43" s="699"/>
      <c r="Q43" s="195" t="s">
        <v>857</v>
      </c>
      <c r="R43" s="195"/>
      <c r="S43" s="195"/>
      <c r="T43" s="171"/>
      <c r="U43" s="171"/>
      <c r="V43" s="171"/>
      <c r="W43" s="196" t="s">
        <v>1161</v>
      </c>
      <c r="X43" s="171"/>
      <c r="Y43" s="171"/>
      <c r="Z43" s="171"/>
    </row>
    <row r="44" spans="1:26" ht="48.75" hidden="1" customHeight="1" x14ac:dyDescent="0.25">
      <c r="A44" s="124" t="s">
        <v>506</v>
      </c>
      <c r="B44" s="729" t="s">
        <v>507</v>
      </c>
      <c r="C44" s="729"/>
      <c r="D44" s="729"/>
      <c r="E44" s="729"/>
      <c r="F44" s="729"/>
      <c r="G44" s="729"/>
      <c r="H44" s="737"/>
      <c r="I44" s="739"/>
      <c r="J44" s="698"/>
      <c r="K44" s="698"/>
      <c r="L44" s="698"/>
      <c r="M44" s="698"/>
      <c r="N44" s="698"/>
      <c r="O44" s="698"/>
      <c r="P44" s="699"/>
      <c r="Q44" s="194" t="s">
        <v>858</v>
      </c>
      <c r="R44" s="194"/>
      <c r="S44" s="194"/>
      <c r="T44" s="171"/>
      <c r="U44" s="171"/>
      <c r="V44" s="171"/>
      <c r="W44" s="194" t="s">
        <v>1162</v>
      </c>
      <c r="X44" s="171"/>
      <c r="Y44" s="171"/>
      <c r="Z44" s="171"/>
    </row>
    <row r="45" spans="1:26" ht="48.75" hidden="1" customHeight="1" x14ac:dyDescent="0.25">
      <c r="A45" s="124" t="s">
        <v>508</v>
      </c>
      <c r="B45" s="734" t="s">
        <v>509</v>
      </c>
      <c r="C45" s="734"/>
      <c r="D45" s="734"/>
      <c r="E45" s="734"/>
      <c r="F45" s="734"/>
      <c r="G45" s="734"/>
      <c r="H45" s="737"/>
      <c r="I45" s="739" t="s">
        <v>628</v>
      </c>
      <c r="J45" s="698"/>
      <c r="K45" s="698"/>
      <c r="L45" s="698"/>
      <c r="M45" s="698"/>
      <c r="N45" s="698"/>
      <c r="O45" s="698"/>
      <c r="P45" s="699"/>
      <c r="Q45" s="194"/>
      <c r="R45" s="194"/>
      <c r="S45" s="194"/>
      <c r="T45" s="171"/>
      <c r="U45" s="171"/>
      <c r="V45" s="171"/>
      <c r="W45" s="171"/>
      <c r="X45" s="171"/>
      <c r="Y45" s="171"/>
      <c r="Z45" s="171"/>
    </row>
    <row r="46" spans="1:26" ht="74.25" hidden="1" customHeight="1" x14ac:dyDescent="0.25">
      <c r="A46" s="124" t="s">
        <v>510</v>
      </c>
      <c r="B46" s="729" t="s">
        <v>511</v>
      </c>
      <c r="C46" s="729"/>
      <c r="D46" s="729"/>
      <c r="E46" s="729"/>
      <c r="F46" s="729"/>
      <c r="G46" s="729"/>
      <c r="H46" s="737"/>
      <c r="I46" s="739"/>
      <c r="J46" s="141">
        <v>2017</v>
      </c>
      <c r="K46" s="698"/>
      <c r="L46" s="698"/>
      <c r="M46" s="698"/>
      <c r="N46" s="698"/>
      <c r="O46" s="698"/>
      <c r="P46" s="699"/>
      <c r="Q46" s="194" t="s">
        <v>860</v>
      </c>
      <c r="R46" s="194"/>
      <c r="S46" s="194"/>
      <c r="T46" s="171"/>
      <c r="U46" s="171"/>
      <c r="V46" s="171"/>
      <c r="W46" s="195" t="s">
        <v>1116</v>
      </c>
      <c r="X46" s="171"/>
      <c r="Y46" s="171"/>
      <c r="Z46" s="171"/>
    </row>
    <row r="47" spans="1:26" ht="56.25" hidden="1" customHeight="1" x14ac:dyDescent="0.25">
      <c r="A47" s="124" t="s">
        <v>512</v>
      </c>
      <c r="B47" s="729" t="s">
        <v>513</v>
      </c>
      <c r="C47" s="729"/>
      <c r="D47" s="729"/>
      <c r="E47" s="729"/>
      <c r="F47" s="729"/>
      <c r="G47" s="729"/>
      <c r="H47" s="737"/>
      <c r="I47" s="203" t="s">
        <v>604</v>
      </c>
      <c r="J47" s="698">
        <v>2022</v>
      </c>
      <c r="K47" s="698"/>
      <c r="L47" s="698"/>
      <c r="M47" s="698"/>
      <c r="N47" s="698"/>
      <c r="O47" s="698"/>
      <c r="P47" s="699"/>
      <c r="Q47" s="194" t="s">
        <v>861</v>
      </c>
      <c r="R47" s="194"/>
      <c r="S47" s="194"/>
      <c r="T47" s="171"/>
      <c r="U47" s="171"/>
      <c r="V47" s="171"/>
      <c r="W47" s="171"/>
      <c r="X47" s="171"/>
      <c r="Y47" s="171"/>
      <c r="Z47" s="171"/>
    </row>
    <row r="48" spans="1:26" ht="75" hidden="1" x14ac:dyDescent="0.25">
      <c r="A48" s="132" t="s">
        <v>514</v>
      </c>
      <c r="B48" s="729" t="s">
        <v>648</v>
      </c>
      <c r="C48" s="729"/>
      <c r="D48" s="729"/>
      <c r="E48" s="729"/>
      <c r="F48" s="729"/>
      <c r="G48" s="729"/>
      <c r="H48" s="738"/>
      <c r="I48" s="208" t="s">
        <v>586</v>
      </c>
      <c r="J48" s="698"/>
      <c r="K48" s="698"/>
      <c r="L48" s="698"/>
      <c r="M48" s="698"/>
      <c r="N48" s="698"/>
      <c r="O48" s="698"/>
      <c r="P48" s="699"/>
      <c r="Q48" s="171" t="s">
        <v>920</v>
      </c>
      <c r="R48" s="171"/>
      <c r="S48" s="171"/>
      <c r="T48" s="195" t="s">
        <v>1076</v>
      </c>
      <c r="U48" s="195"/>
      <c r="V48" s="195"/>
      <c r="W48" s="197" t="s">
        <v>1115</v>
      </c>
      <c r="X48" s="171"/>
      <c r="Y48" s="171"/>
      <c r="Z48" s="171"/>
    </row>
    <row r="49" spans="1:26" ht="75" hidden="1" x14ac:dyDescent="0.25">
      <c r="A49" s="124" t="s">
        <v>532</v>
      </c>
      <c r="B49" s="729" t="s">
        <v>649</v>
      </c>
      <c r="C49" s="729"/>
      <c r="D49" s="729"/>
      <c r="E49" s="729"/>
      <c r="F49" s="729"/>
      <c r="G49" s="729"/>
      <c r="H49" s="160" t="s">
        <v>675</v>
      </c>
      <c r="I49" s="208" t="s">
        <v>650</v>
      </c>
      <c r="J49" s="698"/>
      <c r="K49" s="698"/>
      <c r="L49" s="698"/>
      <c r="M49" s="698"/>
      <c r="N49" s="698"/>
      <c r="O49" s="698"/>
      <c r="P49" s="699"/>
      <c r="Q49" s="171" t="s">
        <v>919</v>
      </c>
      <c r="R49" s="171"/>
      <c r="S49" s="171"/>
      <c r="T49" s="171" t="s">
        <v>919</v>
      </c>
      <c r="U49" s="171"/>
      <c r="V49" s="171"/>
      <c r="W49" s="171"/>
      <c r="X49" s="171"/>
      <c r="Y49" s="171"/>
      <c r="Z49" s="171"/>
    </row>
    <row r="50" spans="1:26" hidden="1" x14ac:dyDescent="0.25">
      <c r="I50" s="139"/>
    </row>
  </sheetData>
  <protectedRanges>
    <protectedRange sqref="Q3:S3" name="Rango1_4_5_2"/>
    <protectedRange sqref="Q21:S21" name="Rango1_4_5_2_1"/>
    <protectedRange sqref="Q10:S10" name="Rango1_4_5"/>
    <protectedRange sqref="Q12:S12" name="Rango1_4"/>
    <protectedRange sqref="Q36:S36" name="Rango1_4_1"/>
    <protectedRange sqref="Q11:S11" name="Rango1_4_2"/>
    <protectedRange sqref="Q35:S35" name="Rango1_4_3"/>
    <protectedRange sqref="Q43:S43 Q17:S17" name="Rango1_4_4"/>
    <protectedRange sqref="Q45:S45" name="Rango1_4_3_1"/>
    <protectedRange sqref="Q46:S46" name="Rango1_4_3_2"/>
    <protectedRange sqref="Q47:S47" name="Rango1_4_3_3"/>
    <protectedRange sqref="Q6:S6" name="Rango1_4_3_4"/>
    <protectedRange sqref="Q28:S28" name="Rango1_4_3_5"/>
    <protectedRange sqref="Q42:S42" name="Rango1_4_3_6"/>
    <protectedRange sqref="Q16:S16" name="Rango1_4_3_7"/>
    <protectedRange sqref="Q14:S14" name="Rango1_4_4_1"/>
    <protectedRange sqref="Q38:S38" name="Rango1_4_4_2"/>
    <protectedRange sqref="Q4:S4" name="Rango1_4_3_8"/>
    <protectedRange sqref="Q23:S23" name="Rango1_4_3_9"/>
    <protectedRange sqref="Q5:S5" name="Rango1_4_4_3"/>
    <protectedRange sqref="Q27:S27" name="Rango1_4_4_4"/>
    <protectedRange sqref="Q30:S30" name="Rango1_4_5_1"/>
    <protectedRange sqref="Q7:S7" name="Rango1_4_5_3"/>
    <protectedRange sqref="Q29:S29" name="Rango1_4_4_5"/>
    <protectedRange sqref="Q8:S8" name="Rango1_4_6"/>
    <protectedRange sqref="Q31:S31" name="Rango1_4_7"/>
    <protectedRange sqref="T42:V42 U16" name="Rango1_7_3"/>
    <protectedRange sqref="T41:W41 T15:V15" name="Rango1_7_1_1"/>
    <protectedRange sqref="T6:V6" name="Rango1_4_3_10"/>
    <protectedRange sqref="T29:W29" name="Rango1_4_3_11"/>
    <protectedRange sqref="T8:W8 T9:V9" name="Rango1_4_4_6"/>
    <protectedRange sqref="T31:W31" name="Rango1_4_4_7"/>
    <protectedRange sqref="T18:W18" name="Rango1_4_8"/>
    <protectedRange sqref="T3:W3 T22:W22" name="Rango1_4_5_2_2"/>
    <protectedRange sqref="T48:V48" name="Rango1_4_4_8"/>
    <protectedRange sqref="T4:V4" name="Rango1_7_1_1_1"/>
    <protectedRange sqref="T5:V5" name="Rango1_6_1"/>
    <protectedRange sqref="W48" name="Rango1_4_4_9"/>
    <protectedRange sqref="W46" name="Rango1_4_4_10"/>
    <protectedRange sqref="W10 W33" name="Rango1_4_3_12"/>
    <protectedRange sqref="W13 W37" name="Rango1_4_4_11"/>
    <protectedRange sqref="W12 W36" name="Rango1_4_9"/>
    <protectedRange sqref="W4" name="Rango1_4_3_13"/>
    <protectedRange sqref="W5" name="Rango1_4_3_14"/>
    <protectedRange sqref="W6" name="Rango1_4_4_12"/>
    <protectedRange sqref="W16 W42" name="Rango1_4_3_15"/>
    <protectedRange sqref="W15" name="Rango1_4_4_13"/>
    <protectedRange sqref="W34" name="Rango1_4_4_14"/>
    <protectedRange sqref="W43" name="Rango1_4_4_15"/>
    <protectedRange sqref="W44" name="Rango1_4_3_16"/>
    <protectedRange sqref="W9" name="Rango1_4_6_1"/>
    <protectedRange sqref="T16" name="Rango1_4_3_17"/>
  </protectedRanges>
  <mergeCells count="89">
    <mergeCell ref="K1:P1"/>
    <mergeCell ref="A2:B2"/>
    <mergeCell ref="D2:E2"/>
    <mergeCell ref="K20:P20"/>
    <mergeCell ref="A3:A19"/>
    <mergeCell ref="H13:I13"/>
    <mergeCell ref="H14:I14"/>
    <mergeCell ref="H15:I15"/>
    <mergeCell ref="H16:I16"/>
    <mergeCell ref="H19:I19"/>
    <mergeCell ref="A1:B1"/>
    <mergeCell ref="C1:J1"/>
    <mergeCell ref="H2:I2"/>
    <mergeCell ref="H3:I3"/>
    <mergeCell ref="H4:I4"/>
    <mergeCell ref="K21:P32"/>
    <mergeCell ref="J33:J37"/>
    <mergeCell ref="B39:G39"/>
    <mergeCell ref="J38:J39"/>
    <mergeCell ref="I26:I27"/>
    <mergeCell ref="I23:I25"/>
    <mergeCell ref="B21:G21"/>
    <mergeCell ref="B31:G31"/>
    <mergeCell ref="B32:G32"/>
    <mergeCell ref="B33:G33"/>
    <mergeCell ref="J26:J27"/>
    <mergeCell ref="B30:G30"/>
    <mergeCell ref="B23:G23"/>
    <mergeCell ref="B26:G26"/>
    <mergeCell ref="B27:G27"/>
    <mergeCell ref="B29:G29"/>
    <mergeCell ref="J43:J45"/>
    <mergeCell ref="J40:J41"/>
    <mergeCell ref="I38:I42"/>
    <mergeCell ref="B34:G34"/>
    <mergeCell ref="B36:G36"/>
    <mergeCell ref="B37:G37"/>
    <mergeCell ref="I45:I46"/>
    <mergeCell ref="I43:I44"/>
    <mergeCell ref="B49:G49"/>
    <mergeCell ref="K33:P49"/>
    <mergeCell ref="J47:J49"/>
    <mergeCell ref="B44:G44"/>
    <mergeCell ref="B45:G45"/>
    <mergeCell ref="B46:G46"/>
    <mergeCell ref="B47:G47"/>
    <mergeCell ref="B40:G40"/>
    <mergeCell ref="B41:G41"/>
    <mergeCell ref="H21:H48"/>
    <mergeCell ref="B38:G38"/>
    <mergeCell ref="B42:G42"/>
    <mergeCell ref="I31:I32"/>
    <mergeCell ref="I33:I37"/>
    <mergeCell ref="B35:G35"/>
    <mergeCell ref="B43:G43"/>
    <mergeCell ref="B48:G48"/>
    <mergeCell ref="A20:G20"/>
    <mergeCell ref="H17:I17"/>
    <mergeCell ref="D18:D19"/>
    <mergeCell ref="E18:E19"/>
    <mergeCell ref="B3:B19"/>
    <mergeCell ref="C3:C19"/>
    <mergeCell ref="H5:I5"/>
    <mergeCell ref="H6:I6"/>
    <mergeCell ref="H7:I7"/>
    <mergeCell ref="H8:I8"/>
    <mergeCell ref="F14:F15"/>
    <mergeCell ref="H9:I9"/>
    <mergeCell ref="H10:I10"/>
    <mergeCell ref="H11:I11"/>
    <mergeCell ref="H12:I12"/>
    <mergeCell ref="B24:G24"/>
    <mergeCell ref="B25:G25"/>
    <mergeCell ref="J21:J25"/>
    <mergeCell ref="B28:G28"/>
    <mergeCell ref="J28:J29"/>
    <mergeCell ref="B22:G22"/>
    <mergeCell ref="I21:I22"/>
    <mergeCell ref="T1:T2"/>
    <mergeCell ref="X1:X2"/>
    <mergeCell ref="Y1:Y2"/>
    <mergeCell ref="Z1:Z2"/>
    <mergeCell ref="Q38:Q39"/>
    <mergeCell ref="Q1:Q2"/>
    <mergeCell ref="R1:R2"/>
    <mergeCell ref="S1:S2"/>
    <mergeCell ref="W1:W2"/>
    <mergeCell ref="U1:U2"/>
    <mergeCell ref="V1:V2"/>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40" orientation="landscape" copies="2"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Z27"/>
  <sheetViews>
    <sheetView showGridLines="0" topLeftCell="C1" zoomScale="59" zoomScaleNormal="59" zoomScalePageLayoutView="50" workbookViewId="0">
      <selection activeCell="C35" sqref="C35"/>
    </sheetView>
  </sheetViews>
  <sheetFormatPr baseColWidth="10" defaultColWidth="10.875" defaultRowHeight="18.75" x14ac:dyDescent="0.25"/>
  <cols>
    <col min="1" max="1" width="7.25" style="17" customWidth="1"/>
    <col min="2" max="2" width="26" style="17" customWidth="1"/>
    <col min="3" max="3" width="36.5" style="17" customWidth="1"/>
    <col min="4" max="4" width="2.625" style="17" customWidth="1"/>
    <col min="5" max="5" width="29.625" style="17" customWidth="1"/>
    <col min="6" max="6" width="27.125" style="17" customWidth="1"/>
    <col min="7" max="7" width="25" style="17" hidden="1" customWidth="1"/>
    <col min="8" max="8" width="24.375" style="17" hidden="1" customWidth="1"/>
    <col min="9" max="9" width="24.625" style="17" hidden="1" customWidth="1"/>
    <col min="10" max="10" width="21.875" style="17" hidden="1" customWidth="1"/>
    <col min="11" max="11" width="0" style="17" hidden="1" customWidth="1"/>
    <col min="12" max="12" width="10.875" style="17" customWidth="1"/>
    <col min="13" max="16" width="10.875" style="17" hidden="1" customWidth="1"/>
    <col min="17" max="19" width="27.75" style="17" hidden="1" customWidth="1"/>
    <col min="20" max="22" width="27.125" style="17" customWidth="1"/>
    <col min="23" max="23" width="27.125" style="17" hidden="1" customWidth="1"/>
    <col min="24" max="24" width="16.875" style="17" hidden="1" customWidth="1"/>
    <col min="25" max="25" width="16.125" style="17" hidden="1" customWidth="1"/>
    <col min="26" max="26" width="16.875" style="17" hidden="1" customWidth="1"/>
    <col min="27" max="16384" width="10.875" style="17"/>
  </cols>
  <sheetData>
    <row r="1" spans="1:26" ht="15.95" customHeight="1" x14ac:dyDescent="0.25">
      <c r="A1" s="618" t="s">
        <v>0</v>
      </c>
      <c r="B1" s="619"/>
      <c r="C1" s="620" t="s">
        <v>155</v>
      </c>
      <c r="D1" s="621"/>
      <c r="E1" s="621"/>
      <c r="F1" s="621"/>
      <c r="G1" s="621"/>
      <c r="H1" s="621"/>
      <c r="I1" s="621"/>
      <c r="J1" s="622"/>
      <c r="K1" s="680" t="s">
        <v>267</v>
      </c>
      <c r="L1" s="680"/>
      <c r="M1" s="680"/>
      <c r="N1" s="680"/>
      <c r="O1" s="680"/>
      <c r="P1" s="680"/>
      <c r="Q1" s="681" t="s">
        <v>818</v>
      </c>
      <c r="R1" s="613" t="s">
        <v>1084</v>
      </c>
      <c r="S1" s="613" t="s">
        <v>1085</v>
      </c>
      <c r="T1" s="682" t="s">
        <v>963</v>
      </c>
      <c r="U1" s="609" t="s">
        <v>1206</v>
      </c>
      <c r="V1" s="609" t="s">
        <v>1085</v>
      </c>
      <c r="W1" s="683" t="s">
        <v>1110</v>
      </c>
      <c r="X1" s="604" t="s">
        <v>964</v>
      </c>
      <c r="Y1" s="604" t="s">
        <v>965</v>
      </c>
      <c r="Z1" s="604" t="s">
        <v>966</v>
      </c>
    </row>
    <row r="2" spans="1:26" ht="36.75" customHeight="1" x14ac:dyDescent="0.25">
      <c r="A2" s="618" t="s">
        <v>1</v>
      </c>
      <c r="B2" s="619"/>
      <c r="C2" s="8" t="s">
        <v>2</v>
      </c>
      <c r="D2" s="618" t="s">
        <v>3</v>
      </c>
      <c r="E2" s="619"/>
      <c r="F2" s="8" t="s">
        <v>4</v>
      </c>
      <c r="G2" s="8" t="s">
        <v>27</v>
      </c>
      <c r="H2" s="618" t="s">
        <v>5</v>
      </c>
      <c r="I2" s="619"/>
      <c r="J2" s="8" t="s">
        <v>6</v>
      </c>
      <c r="K2" s="9">
        <v>2017</v>
      </c>
      <c r="L2" s="9">
        <v>2018</v>
      </c>
      <c r="M2" s="9">
        <v>2019</v>
      </c>
      <c r="N2" s="9">
        <v>2020</v>
      </c>
      <c r="O2" s="9">
        <v>2021</v>
      </c>
      <c r="P2" s="9">
        <v>2022</v>
      </c>
      <c r="Q2" s="681"/>
      <c r="R2" s="613"/>
      <c r="S2" s="613"/>
      <c r="T2" s="682"/>
      <c r="U2" s="609"/>
      <c r="V2" s="609"/>
      <c r="W2" s="683"/>
      <c r="X2" s="604"/>
      <c r="Y2" s="604"/>
      <c r="Z2" s="604"/>
    </row>
    <row r="3" spans="1:26" ht="212.25" customHeight="1" x14ac:dyDescent="0.25">
      <c r="A3" s="626"/>
      <c r="B3" s="628" t="s">
        <v>196</v>
      </c>
      <c r="C3" s="669" t="s">
        <v>183</v>
      </c>
      <c r="D3" s="19" t="s">
        <v>9</v>
      </c>
      <c r="E3" s="29" t="s">
        <v>741</v>
      </c>
      <c r="F3" s="11" t="s">
        <v>199</v>
      </c>
      <c r="G3" s="11" t="s">
        <v>516</v>
      </c>
      <c r="H3" s="611"/>
      <c r="I3" s="612"/>
      <c r="J3" s="11"/>
      <c r="K3" s="162">
        <v>0.1666</v>
      </c>
      <c r="L3" s="320">
        <v>0.1666</v>
      </c>
      <c r="M3" s="434">
        <v>0.1666</v>
      </c>
      <c r="N3" s="18">
        <v>0.1666</v>
      </c>
      <c r="O3" s="18">
        <v>0.1666</v>
      </c>
      <c r="P3" s="170">
        <v>0.1666</v>
      </c>
      <c r="Q3" s="194" t="s">
        <v>865</v>
      </c>
      <c r="R3" s="385">
        <v>1</v>
      </c>
      <c r="S3" s="194"/>
      <c r="T3" s="194" t="s">
        <v>994</v>
      </c>
      <c r="U3" s="519">
        <v>1</v>
      </c>
      <c r="V3" s="194"/>
      <c r="W3" s="194" t="s">
        <v>1126</v>
      </c>
      <c r="X3" s="171"/>
      <c r="Y3" s="171"/>
      <c r="Z3" s="171"/>
    </row>
    <row r="4" spans="1:26" ht="151.5" customHeight="1" x14ac:dyDescent="0.25">
      <c r="A4" s="627"/>
      <c r="B4" s="629"/>
      <c r="C4" s="669"/>
      <c r="D4" s="19" t="s">
        <v>10</v>
      </c>
      <c r="E4" s="29" t="s">
        <v>742</v>
      </c>
      <c r="F4" s="11" t="s">
        <v>200</v>
      </c>
      <c r="G4" s="11" t="s">
        <v>206</v>
      </c>
      <c r="H4" s="611"/>
      <c r="I4" s="612"/>
      <c r="J4" s="11"/>
      <c r="K4" s="20">
        <v>0</v>
      </c>
      <c r="L4" s="320">
        <v>0.33329999999999999</v>
      </c>
      <c r="M4" s="20">
        <v>0</v>
      </c>
      <c r="N4" s="18">
        <v>0.33329999999999999</v>
      </c>
      <c r="O4" s="20">
        <v>0</v>
      </c>
      <c r="P4" s="170">
        <v>0.33329999999999999</v>
      </c>
      <c r="Q4" s="171"/>
      <c r="R4" s="385"/>
      <c r="S4" s="171"/>
      <c r="T4" s="195" t="s">
        <v>995</v>
      </c>
      <c r="U4" s="519">
        <v>1</v>
      </c>
      <c r="V4" s="195"/>
      <c r="W4" s="195"/>
      <c r="X4" s="171"/>
      <c r="Y4" s="171"/>
      <c r="Z4" s="171"/>
    </row>
    <row r="5" spans="1:26" ht="93.75" x14ac:dyDescent="0.25">
      <c r="A5" s="627"/>
      <c r="B5" s="629"/>
      <c r="C5" s="669"/>
      <c r="D5" s="19" t="s">
        <v>11</v>
      </c>
      <c r="E5" s="29" t="s">
        <v>743</v>
      </c>
      <c r="F5" s="11" t="s">
        <v>201</v>
      </c>
      <c r="G5" s="11" t="s">
        <v>206</v>
      </c>
      <c r="H5" s="611"/>
      <c r="I5" s="612"/>
      <c r="J5" s="11"/>
      <c r="K5" s="20">
        <v>0</v>
      </c>
      <c r="L5" s="320">
        <v>0.33329999999999999</v>
      </c>
      <c r="M5" s="20">
        <v>0</v>
      </c>
      <c r="N5" s="18">
        <v>0.33329999999999999</v>
      </c>
      <c r="O5" s="20">
        <v>0</v>
      </c>
      <c r="P5" s="170">
        <v>0.33329999999999999</v>
      </c>
      <c r="Q5" s="171"/>
      <c r="R5" s="385"/>
      <c r="S5" s="171"/>
      <c r="T5" s="195" t="s">
        <v>996</v>
      </c>
      <c r="U5" s="519">
        <v>1</v>
      </c>
      <c r="V5" s="195"/>
      <c r="W5" s="195"/>
      <c r="X5" s="171"/>
      <c r="Y5" s="171"/>
      <c r="Z5" s="171"/>
    </row>
    <row r="6" spans="1:26" ht="131.25" x14ac:dyDescent="0.25">
      <c r="A6" s="627"/>
      <c r="B6" s="629"/>
      <c r="C6" s="669"/>
      <c r="D6" s="19" t="s">
        <v>12</v>
      </c>
      <c r="E6" s="34" t="s">
        <v>744</v>
      </c>
      <c r="F6" s="12" t="s">
        <v>455</v>
      </c>
      <c r="G6" s="12" t="s">
        <v>202</v>
      </c>
      <c r="H6" s="745"/>
      <c r="I6" s="746"/>
      <c r="J6" s="11"/>
      <c r="K6" s="162">
        <v>0.1666</v>
      </c>
      <c r="L6" s="320">
        <v>0.1666</v>
      </c>
      <c r="M6" s="434">
        <v>0.1666</v>
      </c>
      <c r="N6" s="18">
        <v>0.1666</v>
      </c>
      <c r="O6" s="18">
        <v>0.1666</v>
      </c>
      <c r="P6" s="170">
        <v>0.1666</v>
      </c>
      <c r="Q6" s="195" t="s">
        <v>866</v>
      </c>
      <c r="R6" s="385">
        <v>1</v>
      </c>
      <c r="S6" s="195"/>
      <c r="T6" s="196" t="s">
        <v>997</v>
      </c>
      <c r="U6" s="519">
        <v>1</v>
      </c>
      <c r="V6" s="196"/>
      <c r="W6" s="194" t="s">
        <v>1127</v>
      </c>
      <c r="X6" s="171"/>
      <c r="Y6" s="171"/>
      <c r="Z6" s="171"/>
    </row>
    <row r="7" spans="1:26" ht="83.25" customHeight="1" x14ac:dyDescent="0.25">
      <c r="A7" s="627"/>
      <c r="B7" s="629"/>
      <c r="C7" s="669"/>
      <c r="D7" s="19" t="s">
        <v>13</v>
      </c>
      <c r="E7" s="29" t="s">
        <v>745</v>
      </c>
      <c r="F7" s="11" t="s">
        <v>204</v>
      </c>
      <c r="G7" s="11" t="s">
        <v>206</v>
      </c>
      <c r="H7" s="611"/>
      <c r="I7" s="612"/>
      <c r="J7" s="11"/>
      <c r="K7" s="20">
        <v>0</v>
      </c>
      <c r="L7" s="321">
        <v>1</v>
      </c>
      <c r="M7" s="20">
        <v>0</v>
      </c>
      <c r="N7" s="142">
        <v>1</v>
      </c>
      <c r="O7" s="20">
        <v>0</v>
      </c>
      <c r="P7" s="188">
        <v>1</v>
      </c>
      <c r="Q7" s="171"/>
      <c r="R7" s="385"/>
      <c r="S7" s="171"/>
      <c r="T7" s="196" t="s">
        <v>998</v>
      </c>
      <c r="U7" s="519">
        <v>1</v>
      </c>
      <c r="V7" s="196"/>
      <c r="W7" s="196"/>
      <c r="X7" s="171"/>
      <c r="Y7" s="171"/>
      <c r="Z7" s="171"/>
    </row>
    <row r="8" spans="1:26" ht="131.25" x14ac:dyDescent="0.25">
      <c r="A8" s="627"/>
      <c r="B8" s="629"/>
      <c r="C8" s="669"/>
      <c r="D8" s="19" t="s">
        <v>14</v>
      </c>
      <c r="E8" s="29" t="s">
        <v>746</v>
      </c>
      <c r="F8" s="11" t="s">
        <v>203</v>
      </c>
      <c r="G8" s="11" t="s">
        <v>96</v>
      </c>
      <c r="H8" s="611"/>
      <c r="I8" s="612"/>
      <c r="J8" s="12" t="s">
        <v>554</v>
      </c>
      <c r="K8" s="162">
        <v>0.1333</v>
      </c>
      <c r="L8" s="320">
        <v>0.1333</v>
      </c>
      <c r="M8" s="434">
        <v>0.1333</v>
      </c>
      <c r="N8" s="18">
        <v>0.1333</v>
      </c>
      <c r="O8" s="18">
        <v>0.1333</v>
      </c>
      <c r="P8" s="170">
        <v>0.1333</v>
      </c>
      <c r="Q8" s="195" t="s">
        <v>867</v>
      </c>
      <c r="R8" s="385">
        <v>1</v>
      </c>
      <c r="S8" s="195"/>
      <c r="T8" s="195" t="s">
        <v>999</v>
      </c>
      <c r="U8" s="519">
        <v>1</v>
      </c>
      <c r="V8" s="195"/>
      <c r="W8" s="194" t="s">
        <v>1128</v>
      </c>
      <c r="X8" s="171"/>
      <c r="Y8" s="171"/>
      <c r="Z8" s="171"/>
    </row>
    <row r="9" spans="1:26" ht="126.75" customHeight="1" x14ac:dyDescent="0.25">
      <c r="A9" s="627"/>
      <c r="B9" s="668"/>
      <c r="C9" s="669"/>
      <c r="D9" s="19" t="s">
        <v>15</v>
      </c>
      <c r="E9" s="29" t="s">
        <v>747</v>
      </c>
      <c r="F9" s="11" t="s">
        <v>205</v>
      </c>
      <c r="G9" s="11" t="s">
        <v>206</v>
      </c>
      <c r="H9" s="611"/>
      <c r="I9" s="612"/>
      <c r="J9" s="11"/>
      <c r="K9" s="20">
        <v>0</v>
      </c>
      <c r="L9" s="320">
        <v>0.33329999999999999</v>
      </c>
      <c r="M9" s="20">
        <v>0</v>
      </c>
      <c r="N9" s="18">
        <v>0.33329999999999999</v>
      </c>
      <c r="O9" s="20">
        <v>0</v>
      </c>
      <c r="P9" s="170">
        <v>0.33329999999999999</v>
      </c>
      <c r="Q9" s="171"/>
      <c r="R9" s="385"/>
      <c r="S9" s="171"/>
      <c r="T9" s="195" t="s">
        <v>1000</v>
      </c>
      <c r="U9" s="519">
        <v>1</v>
      </c>
      <c r="V9" s="195"/>
      <c r="W9" s="195"/>
      <c r="X9" s="171"/>
      <c r="Y9" s="171"/>
      <c r="Z9" s="171"/>
    </row>
    <row r="10" spans="1:26" ht="56.1" hidden="1" customHeight="1" x14ac:dyDescent="0.25">
      <c r="A10" s="623" t="s">
        <v>7</v>
      </c>
      <c r="B10" s="624"/>
      <c r="C10" s="624"/>
      <c r="D10" s="624"/>
      <c r="E10" s="624"/>
      <c r="F10" s="624"/>
      <c r="G10" s="657"/>
      <c r="H10" s="121" t="s">
        <v>640</v>
      </c>
      <c r="I10" s="9" t="s">
        <v>2</v>
      </c>
      <c r="J10" s="9" t="s">
        <v>8</v>
      </c>
      <c r="K10" s="623" t="s">
        <v>22</v>
      </c>
      <c r="L10" s="624"/>
      <c r="M10" s="624"/>
      <c r="N10" s="624"/>
      <c r="O10" s="624"/>
      <c r="P10" s="624"/>
      <c r="Q10" s="264" t="s">
        <v>818</v>
      </c>
      <c r="R10" s="370"/>
      <c r="S10" s="370"/>
      <c r="T10" s="172" t="s">
        <v>963</v>
      </c>
      <c r="U10" s="488"/>
      <c r="V10" s="488"/>
      <c r="W10" s="428" t="s">
        <v>1109</v>
      </c>
      <c r="X10" s="171"/>
      <c r="Y10" s="171"/>
      <c r="Z10" s="171"/>
    </row>
    <row r="11" spans="1:26" ht="110.25" hidden="1" customHeight="1" x14ac:dyDescent="0.25">
      <c r="A11" s="8" t="s">
        <v>64</v>
      </c>
      <c r="B11" s="670" t="s">
        <v>198</v>
      </c>
      <c r="C11" s="671"/>
      <c r="D11" s="671"/>
      <c r="E11" s="671"/>
      <c r="F11" s="671"/>
      <c r="G11" s="672"/>
      <c r="H11" s="630" t="s">
        <v>659</v>
      </c>
      <c r="I11" s="630" t="s">
        <v>207</v>
      </c>
      <c r="J11" s="630">
        <v>2017</v>
      </c>
      <c r="K11" s="647" t="s">
        <v>197</v>
      </c>
      <c r="L11" s="648"/>
      <c r="M11" s="648"/>
      <c r="N11" s="648"/>
      <c r="O11" s="648"/>
      <c r="P11" s="648"/>
      <c r="Q11" s="194" t="s">
        <v>865</v>
      </c>
      <c r="R11" s="194"/>
      <c r="S11" s="194"/>
      <c r="T11" s="171"/>
      <c r="U11" s="171"/>
      <c r="V11" s="171"/>
      <c r="W11" s="171"/>
      <c r="X11" s="171"/>
      <c r="Y11" s="171"/>
      <c r="Z11" s="171"/>
    </row>
    <row r="12" spans="1:26" ht="37.5" hidden="1" customHeight="1" x14ac:dyDescent="0.25">
      <c r="A12" s="8" t="s">
        <v>65</v>
      </c>
      <c r="B12" s="670" t="s">
        <v>208</v>
      </c>
      <c r="C12" s="671"/>
      <c r="D12" s="671"/>
      <c r="E12" s="671"/>
      <c r="F12" s="671"/>
      <c r="G12" s="672"/>
      <c r="H12" s="631"/>
      <c r="I12" s="631"/>
      <c r="J12" s="656"/>
      <c r="K12" s="650"/>
      <c r="L12" s="651"/>
      <c r="M12" s="651"/>
      <c r="N12" s="651"/>
      <c r="O12" s="651"/>
      <c r="P12" s="651"/>
      <c r="Q12" s="195" t="s">
        <v>868</v>
      </c>
      <c r="R12" s="195"/>
      <c r="S12" s="195"/>
      <c r="T12" s="171"/>
      <c r="U12" s="171"/>
      <c r="V12" s="171"/>
      <c r="W12" s="171"/>
      <c r="X12" s="171"/>
      <c r="Y12" s="171"/>
      <c r="Z12" s="171"/>
    </row>
    <row r="13" spans="1:26" ht="166.5" hidden="1" customHeight="1" x14ac:dyDescent="0.25">
      <c r="A13" s="8" t="s">
        <v>100</v>
      </c>
      <c r="B13" s="670" t="s">
        <v>209</v>
      </c>
      <c r="C13" s="671"/>
      <c r="D13" s="671"/>
      <c r="E13" s="671"/>
      <c r="F13" s="671"/>
      <c r="G13" s="672"/>
      <c r="H13" s="631"/>
      <c r="I13" s="656"/>
      <c r="J13" s="16">
        <v>2022</v>
      </c>
      <c r="K13" s="650"/>
      <c r="L13" s="651"/>
      <c r="M13" s="651"/>
      <c r="N13" s="651"/>
      <c r="O13" s="651"/>
      <c r="P13" s="651"/>
      <c r="Q13" s="194"/>
      <c r="R13" s="194"/>
      <c r="S13" s="194"/>
      <c r="T13" s="194" t="s">
        <v>994</v>
      </c>
      <c r="U13" s="194"/>
      <c r="V13" s="194"/>
      <c r="W13" s="194"/>
      <c r="X13" s="171"/>
      <c r="Y13" s="171"/>
      <c r="Z13" s="171"/>
    </row>
    <row r="14" spans="1:26" ht="150" hidden="1" customHeight="1" x14ac:dyDescent="0.25">
      <c r="A14" s="8" t="s">
        <v>66</v>
      </c>
      <c r="B14" s="670" t="s">
        <v>210</v>
      </c>
      <c r="C14" s="671"/>
      <c r="D14" s="671"/>
      <c r="E14" s="671"/>
      <c r="F14" s="671"/>
      <c r="G14" s="672"/>
      <c r="H14" s="631"/>
      <c r="I14" s="11" t="s">
        <v>183</v>
      </c>
      <c r="J14" s="630">
        <v>2022</v>
      </c>
      <c r="K14" s="650"/>
      <c r="L14" s="651"/>
      <c r="M14" s="651"/>
      <c r="N14" s="651"/>
      <c r="O14" s="651"/>
      <c r="P14" s="651"/>
      <c r="Q14" s="171"/>
      <c r="R14" s="171"/>
      <c r="S14" s="171"/>
      <c r="T14" s="195" t="s">
        <v>995</v>
      </c>
      <c r="U14" s="195"/>
      <c r="V14" s="195"/>
      <c r="W14" s="195"/>
      <c r="X14" s="171"/>
      <c r="Y14" s="171"/>
      <c r="Z14" s="171"/>
    </row>
    <row r="15" spans="1:26" ht="118.5" hidden="1" customHeight="1" x14ac:dyDescent="0.25">
      <c r="A15" s="8" t="s">
        <v>68</v>
      </c>
      <c r="B15" s="670" t="s">
        <v>211</v>
      </c>
      <c r="C15" s="671"/>
      <c r="D15" s="671"/>
      <c r="E15" s="671"/>
      <c r="F15" s="671"/>
      <c r="G15" s="672"/>
      <c r="H15" s="631"/>
      <c r="I15" s="11" t="s">
        <v>212</v>
      </c>
      <c r="J15" s="631"/>
      <c r="K15" s="650"/>
      <c r="L15" s="651"/>
      <c r="M15" s="651"/>
      <c r="N15" s="651"/>
      <c r="O15" s="651"/>
      <c r="P15" s="651"/>
      <c r="Q15" s="171"/>
      <c r="R15" s="171"/>
      <c r="S15" s="171"/>
      <c r="T15" s="195" t="s">
        <v>996</v>
      </c>
      <c r="U15" s="195"/>
      <c r="V15" s="195"/>
      <c r="W15" s="195"/>
      <c r="X15" s="171"/>
      <c r="Y15" s="171"/>
      <c r="Z15" s="171"/>
    </row>
    <row r="16" spans="1:26" ht="75" hidden="1" x14ac:dyDescent="0.25">
      <c r="A16" s="8" t="s">
        <v>70</v>
      </c>
      <c r="B16" s="670" t="s">
        <v>515</v>
      </c>
      <c r="C16" s="671"/>
      <c r="D16" s="671"/>
      <c r="E16" s="671"/>
      <c r="F16" s="671"/>
      <c r="G16" s="672"/>
      <c r="H16" s="631"/>
      <c r="I16" s="630" t="s">
        <v>183</v>
      </c>
      <c r="J16" s="631"/>
      <c r="K16" s="650"/>
      <c r="L16" s="651"/>
      <c r="M16" s="651"/>
      <c r="N16" s="651"/>
      <c r="O16" s="651"/>
      <c r="P16" s="651"/>
      <c r="Q16" s="195" t="s">
        <v>866</v>
      </c>
      <c r="R16" s="195"/>
      <c r="S16" s="195"/>
      <c r="T16" s="195"/>
      <c r="U16" s="195"/>
      <c r="V16" s="195"/>
      <c r="W16" s="195"/>
      <c r="X16" s="171"/>
      <c r="Y16" s="171"/>
      <c r="Z16" s="171"/>
    </row>
    <row r="17" spans="1:26" ht="28.5" hidden="1" customHeight="1" x14ac:dyDescent="0.25">
      <c r="A17" s="8" t="s">
        <v>163</v>
      </c>
      <c r="B17" s="673" t="s">
        <v>213</v>
      </c>
      <c r="C17" s="674"/>
      <c r="D17" s="674"/>
      <c r="E17" s="674"/>
      <c r="F17" s="674"/>
      <c r="G17" s="675"/>
      <c r="H17" s="631"/>
      <c r="I17" s="631"/>
      <c r="J17" s="631"/>
      <c r="K17" s="650"/>
      <c r="L17" s="651"/>
      <c r="M17" s="651"/>
      <c r="N17" s="651"/>
      <c r="O17" s="651"/>
      <c r="P17" s="651"/>
      <c r="Q17" s="171"/>
      <c r="R17" s="171"/>
      <c r="S17" s="171"/>
      <c r="T17" s="171"/>
      <c r="U17" s="171"/>
      <c r="V17" s="171"/>
      <c r="W17" s="171"/>
      <c r="X17" s="171"/>
      <c r="Y17" s="171"/>
      <c r="Z17" s="171"/>
    </row>
    <row r="18" spans="1:26" ht="86.25" hidden="1" customHeight="1" x14ac:dyDescent="0.25">
      <c r="A18" s="8" t="s">
        <v>36</v>
      </c>
      <c r="B18" s="670" t="s">
        <v>214</v>
      </c>
      <c r="C18" s="671"/>
      <c r="D18" s="671"/>
      <c r="E18" s="671"/>
      <c r="F18" s="671"/>
      <c r="G18" s="672"/>
      <c r="H18" s="631"/>
      <c r="I18" s="656"/>
      <c r="J18" s="631"/>
      <c r="K18" s="650"/>
      <c r="L18" s="651"/>
      <c r="M18" s="651"/>
      <c r="N18" s="651"/>
      <c r="O18" s="651"/>
      <c r="P18" s="651"/>
      <c r="Q18" s="171"/>
      <c r="R18" s="171"/>
      <c r="S18" s="171"/>
      <c r="T18" s="196" t="s">
        <v>998</v>
      </c>
      <c r="U18" s="196"/>
      <c r="V18" s="196"/>
      <c r="W18" s="196"/>
      <c r="X18" s="171"/>
      <c r="Y18" s="171"/>
      <c r="Z18" s="171"/>
    </row>
    <row r="19" spans="1:26" ht="105" hidden="1" customHeight="1" x14ac:dyDescent="0.25">
      <c r="A19" s="8" t="s">
        <v>35</v>
      </c>
      <c r="B19" s="670" t="s">
        <v>215</v>
      </c>
      <c r="C19" s="671"/>
      <c r="D19" s="671"/>
      <c r="E19" s="671"/>
      <c r="F19" s="671"/>
      <c r="G19" s="672"/>
      <c r="H19" s="631"/>
      <c r="I19" s="630" t="s">
        <v>212</v>
      </c>
      <c r="J19" s="631"/>
      <c r="K19" s="650"/>
      <c r="L19" s="651"/>
      <c r="M19" s="651"/>
      <c r="N19" s="651"/>
      <c r="O19" s="651"/>
      <c r="P19" s="651"/>
      <c r="Q19" s="743" t="s">
        <v>867</v>
      </c>
      <c r="R19" s="375"/>
      <c r="S19" s="375"/>
      <c r="T19" s="195" t="s">
        <v>999</v>
      </c>
      <c r="U19" s="195"/>
      <c r="V19" s="195"/>
      <c r="W19" s="195"/>
      <c r="X19" s="171"/>
      <c r="Y19" s="171"/>
      <c r="Z19" s="171"/>
    </row>
    <row r="20" spans="1:26" ht="33" hidden="1" customHeight="1" x14ac:dyDescent="0.25">
      <c r="A20" s="8" t="s">
        <v>106</v>
      </c>
      <c r="B20" s="673" t="s">
        <v>517</v>
      </c>
      <c r="C20" s="674"/>
      <c r="D20" s="674"/>
      <c r="E20" s="674"/>
      <c r="F20" s="674"/>
      <c r="G20" s="675"/>
      <c r="H20" s="631"/>
      <c r="I20" s="656"/>
      <c r="J20" s="631"/>
      <c r="K20" s="650"/>
      <c r="L20" s="651"/>
      <c r="M20" s="651"/>
      <c r="N20" s="651"/>
      <c r="O20" s="651"/>
      <c r="P20" s="651"/>
      <c r="Q20" s="744"/>
      <c r="R20" s="376"/>
      <c r="S20" s="376"/>
      <c r="T20" s="171"/>
      <c r="U20" s="171"/>
      <c r="V20" s="171"/>
      <c r="W20" s="171"/>
      <c r="X20" s="171"/>
      <c r="Y20" s="171"/>
      <c r="Z20" s="171"/>
    </row>
    <row r="21" spans="1:26" ht="90" hidden="1" x14ac:dyDescent="0.25">
      <c r="A21" s="8" t="s">
        <v>149</v>
      </c>
      <c r="B21" s="670" t="s">
        <v>216</v>
      </c>
      <c r="C21" s="671"/>
      <c r="D21" s="671"/>
      <c r="E21" s="671"/>
      <c r="F21" s="671"/>
      <c r="G21" s="672"/>
      <c r="H21" s="631"/>
      <c r="I21" s="630" t="s">
        <v>183</v>
      </c>
      <c r="J21" s="631"/>
      <c r="K21" s="650"/>
      <c r="L21" s="651"/>
      <c r="M21" s="651"/>
      <c r="N21" s="651"/>
      <c r="O21" s="651"/>
      <c r="P21" s="651"/>
      <c r="Q21" s="171"/>
      <c r="R21" s="171"/>
      <c r="S21" s="171"/>
      <c r="T21" s="195" t="s">
        <v>1000</v>
      </c>
      <c r="U21" s="195"/>
      <c r="V21" s="195"/>
      <c r="W21" s="195"/>
      <c r="X21" s="171"/>
      <c r="Y21" s="171"/>
      <c r="Z21" s="171"/>
    </row>
    <row r="22" spans="1:26" hidden="1" x14ac:dyDescent="0.25">
      <c r="A22" s="8" t="s">
        <v>518</v>
      </c>
      <c r="B22" s="673" t="s">
        <v>217</v>
      </c>
      <c r="C22" s="674"/>
      <c r="D22" s="674"/>
      <c r="E22" s="674"/>
      <c r="F22" s="674"/>
      <c r="G22" s="675"/>
      <c r="H22" s="656"/>
      <c r="I22" s="656"/>
      <c r="J22" s="656"/>
      <c r="K22" s="653"/>
      <c r="L22" s="654"/>
      <c r="M22" s="654"/>
      <c r="N22" s="654"/>
      <c r="O22" s="654"/>
      <c r="P22" s="654"/>
      <c r="Q22" s="171"/>
      <c r="R22" s="171"/>
      <c r="S22" s="171"/>
      <c r="T22" s="171"/>
      <c r="U22" s="171"/>
      <c r="V22" s="171"/>
      <c r="W22" s="171"/>
      <c r="X22" s="171"/>
      <c r="Y22" s="171"/>
      <c r="Z22" s="171"/>
    </row>
    <row r="23" spans="1:26" hidden="1" x14ac:dyDescent="0.25"/>
    <row r="24" spans="1:26" hidden="1" x14ac:dyDescent="0.25"/>
    <row r="25" spans="1:26" hidden="1" x14ac:dyDescent="0.25"/>
    <row r="26" spans="1:26" hidden="1" x14ac:dyDescent="0.25"/>
    <row r="27" spans="1:26" hidden="1" x14ac:dyDescent="0.25"/>
  </sheetData>
  <protectedRanges>
    <protectedRange sqref="Q3:S3" name="Rango1_4_3"/>
    <protectedRange sqref="Q13:S13 Q11:S11" name="Rango1_4_3_1"/>
    <protectedRange sqref="Q6:S6" name="Rango1_7_1_1"/>
    <protectedRange sqref="Q16:S16" name="Rango1_7_1_1_1"/>
    <protectedRange sqref="Q8:S8" name="Rango1_4_4"/>
    <protectedRange sqref="Q19:S20" name="Rango1_4_4_1"/>
    <protectedRange sqref="Q12:S12" name="Rango1_4_4_2"/>
    <protectedRange sqref="T3:V3 T13:W13" name="Rango1_4_3_2"/>
    <protectedRange sqref="T4:W4 T14:W14" name="Rango1_4_4_3"/>
    <protectedRange sqref="T5:W5 T15:W15" name="Rango1_4_4_4"/>
    <protectedRange sqref="T6:V6" name="Rango1_4_5"/>
    <protectedRange sqref="T7:W7 T18:W18" name="Rango1_4_5_1"/>
    <protectedRange sqref="T8:V8 T16:W16 T19:W19" name="Rango1_4_6"/>
    <protectedRange sqref="T9:W9 T21:W21" name="Rango1_4"/>
    <protectedRange sqref="W3" name="Rango1_4_3_3"/>
    <protectedRange sqref="W6" name="Rango1_4_3_4"/>
    <protectedRange sqref="W8" name="Rango1_4_4_5"/>
  </protectedRanges>
  <mergeCells count="49">
    <mergeCell ref="V1:V2"/>
    <mergeCell ref="I21:I22"/>
    <mergeCell ref="B11:G11"/>
    <mergeCell ref="H11:H22"/>
    <mergeCell ref="K11:P22"/>
    <mergeCell ref="B12:G12"/>
    <mergeCell ref="J11:J12"/>
    <mergeCell ref="J14:J22"/>
    <mergeCell ref="B18:G18"/>
    <mergeCell ref="B19:G19"/>
    <mergeCell ref="B21:G21"/>
    <mergeCell ref="B22:G22"/>
    <mergeCell ref="I11:I13"/>
    <mergeCell ref="I16:I18"/>
    <mergeCell ref="B13:G13"/>
    <mergeCell ref="B14:G14"/>
    <mergeCell ref="B15:G15"/>
    <mergeCell ref="B16:G16"/>
    <mergeCell ref="B17:G17"/>
    <mergeCell ref="B20:G20"/>
    <mergeCell ref="I19:I20"/>
    <mergeCell ref="T1:T2"/>
    <mergeCell ref="K10:P10"/>
    <mergeCell ref="A1:B1"/>
    <mergeCell ref="C1:J1"/>
    <mergeCell ref="H2:I2"/>
    <mergeCell ref="A2:B2"/>
    <mergeCell ref="D2:E2"/>
    <mergeCell ref="A3:A9"/>
    <mergeCell ref="B3:B9"/>
    <mergeCell ref="C3:C9"/>
    <mergeCell ref="A10:G10"/>
    <mergeCell ref="H6:I6"/>
    <mergeCell ref="Q19:Q20"/>
    <mergeCell ref="X1:X2"/>
    <mergeCell ref="Y1:Y2"/>
    <mergeCell ref="Z1:Z2"/>
    <mergeCell ref="H5:I5"/>
    <mergeCell ref="K1:P1"/>
    <mergeCell ref="Q1:Q2"/>
    <mergeCell ref="H7:I7"/>
    <mergeCell ref="H8:I8"/>
    <mergeCell ref="H9:I9"/>
    <mergeCell ref="H3:I3"/>
    <mergeCell ref="H4:I4"/>
    <mergeCell ref="R1:R2"/>
    <mergeCell ref="S1:S2"/>
    <mergeCell ref="W1:W2"/>
    <mergeCell ref="U1:U2"/>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49" orientation="landscape" copies="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Z23"/>
  <sheetViews>
    <sheetView showGridLines="0" topLeftCell="A7" zoomScale="62" zoomScaleNormal="62" zoomScalePageLayoutView="70" workbookViewId="0">
      <selection activeCell="E26" sqref="E26"/>
    </sheetView>
  </sheetViews>
  <sheetFormatPr baseColWidth="10" defaultColWidth="10.875" defaultRowHeight="18.75" x14ac:dyDescent="0.25"/>
  <cols>
    <col min="1" max="1" width="7.125" style="17" customWidth="1"/>
    <col min="2" max="2" width="26" style="17" customWidth="1"/>
    <col min="3" max="3" width="36.5" style="17" customWidth="1"/>
    <col min="4" max="4" width="3.625" style="17" customWidth="1"/>
    <col min="5" max="5" width="33.125" style="17" customWidth="1"/>
    <col min="6" max="6" width="30.5" style="17" customWidth="1"/>
    <col min="7" max="7" width="20.125" style="17" hidden="1" customWidth="1"/>
    <col min="8" max="8" width="25" style="17" hidden="1" customWidth="1"/>
    <col min="9" max="9" width="24.625" style="17" hidden="1" customWidth="1"/>
    <col min="10" max="10" width="18.875" style="17" hidden="1" customWidth="1"/>
    <col min="11" max="11" width="0" style="17" hidden="1" customWidth="1"/>
    <col min="12" max="12" width="11.125" style="17" customWidth="1"/>
    <col min="13" max="16" width="10.875" style="17" hidden="1" customWidth="1"/>
    <col min="17" max="19" width="23.625" style="17" hidden="1" customWidth="1"/>
    <col min="20" max="22" width="28.875" style="17" customWidth="1"/>
    <col min="23" max="23" width="28.875" style="17" hidden="1" customWidth="1"/>
    <col min="24" max="24" width="14" style="17" hidden="1" customWidth="1"/>
    <col min="25" max="26" width="14.375" style="17" hidden="1" customWidth="1"/>
    <col min="27" max="16384" width="10.875" style="17"/>
  </cols>
  <sheetData>
    <row r="1" spans="1:26" x14ac:dyDescent="0.25">
      <c r="A1" s="618" t="s">
        <v>0</v>
      </c>
      <c r="B1" s="619"/>
      <c r="C1" s="620" t="s">
        <v>155</v>
      </c>
      <c r="D1" s="621"/>
      <c r="E1" s="621"/>
      <c r="F1" s="621"/>
      <c r="G1" s="621"/>
      <c r="H1" s="621"/>
      <c r="I1" s="621"/>
      <c r="J1" s="622"/>
      <c r="K1" s="680" t="s">
        <v>267</v>
      </c>
      <c r="L1" s="680"/>
      <c r="M1" s="680"/>
      <c r="N1" s="680"/>
      <c r="O1" s="680"/>
      <c r="P1" s="680"/>
      <c r="Q1" s="681" t="s">
        <v>818</v>
      </c>
      <c r="R1" s="613" t="s">
        <v>1084</v>
      </c>
      <c r="S1" s="613" t="s">
        <v>1085</v>
      </c>
      <c r="T1" s="682" t="s">
        <v>963</v>
      </c>
      <c r="U1" s="609" t="s">
        <v>1206</v>
      </c>
      <c r="V1" s="609" t="s">
        <v>1085</v>
      </c>
      <c r="W1" s="683" t="s">
        <v>1110</v>
      </c>
      <c r="X1" s="604" t="s">
        <v>964</v>
      </c>
      <c r="Y1" s="604" t="s">
        <v>965</v>
      </c>
      <c r="Z1" s="604" t="s">
        <v>966</v>
      </c>
    </row>
    <row r="2" spans="1:26" x14ac:dyDescent="0.25">
      <c r="A2" s="618" t="s">
        <v>1</v>
      </c>
      <c r="B2" s="749"/>
      <c r="C2" s="37" t="s">
        <v>2</v>
      </c>
      <c r="D2" s="748" t="s">
        <v>3</v>
      </c>
      <c r="E2" s="749"/>
      <c r="F2" s="37" t="s">
        <v>4</v>
      </c>
      <c r="G2" s="37" t="s">
        <v>27</v>
      </c>
      <c r="H2" s="748" t="s">
        <v>5</v>
      </c>
      <c r="I2" s="749"/>
      <c r="J2" s="37" t="s">
        <v>6</v>
      </c>
      <c r="K2" s="493">
        <v>2017</v>
      </c>
      <c r="L2" s="493">
        <v>2018</v>
      </c>
      <c r="M2" s="493">
        <v>2019</v>
      </c>
      <c r="N2" s="493">
        <v>2020</v>
      </c>
      <c r="O2" s="493">
        <v>2021</v>
      </c>
      <c r="P2" s="493">
        <v>2022</v>
      </c>
      <c r="Q2" s="681"/>
      <c r="R2" s="757"/>
      <c r="S2" s="757"/>
      <c r="T2" s="682"/>
      <c r="U2" s="609"/>
      <c r="V2" s="609"/>
      <c r="W2" s="683"/>
      <c r="X2" s="604"/>
      <c r="Y2" s="604"/>
      <c r="Z2" s="604"/>
    </row>
    <row r="3" spans="1:26" ht="207.75" customHeight="1" x14ac:dyDescent="0.25">
      <c r="A3" s="751"/>
      <c r="B3" s="753" t="s">
        <v>219</v>
      </c>
      <c r="C3" s="750" t="s">
        <v>483</v>
      </c>
      <c r="D3" s="534" t="s">
        <v>9</v>
      </c>
      <c r="E3" s="535" t="s">
        <v>748</v>
      </c>
      <c r="F3" s="171" t="s">
        <v>402</v>
      </c>
      <c r="G3" s="171" t="s">
        <v>95</v>
      </c>
      <c r="H3" s="750"/>
      <c r="I3" s="750"/>
      <c r="J3" s="536" t="s">
        <v>403</v>
      </c>
      <c r="K3" s="537">
        <v>0.1666</v>
      </c>
      <c r="L3" s="538">
        <v>0.1666</v>
      </c>
      <c r="M3" s="539">
        <v>0.1666</v>
      </c>
      <c r="N3" s="516">
        <v>0.1666</v>
      </c>
      <c r="O3" s="516">
        <v>0.1666</v>
      </c>
      <c r="P3" s="516">
        <v>0.1666</v>
      </c>
      <c r="Q3" s="194" t="s">
        <v>870</v>
      </c>
      <c r="R3" s="385">
        <v>1</v>
      </c>
      <c r="S3" s="385"/>
      <c r="T3" s="196" t="s">
        <v>870</v>
      </c>
      <c r="U3" s="519">
        <v>1</v>
      </c>
      <c r="V3" s="196"/>
      <c r="W3" s="194" t="s">
        <v>1111</v>
      </c>
      <c r="X3" s="171"/>
      <c r="Y3" s="171"/>
      <c r="Z3" s="171"/>
    </row>
    <row r="4" spans="1:26" ht="150" x14ac:dyDescent="0.25">
      <c r="A4" s="752"/>
      <c r="B4" s="753"/>
      <c r="C4" s="750"/>
      <c r="D4" s="534" t="s">
        <v>10</v>
      </c>
      <c r="E4" s="535" t="s">
        <v>749</v>
      </c>
      <c r="F4" s="171" t="s">
        <v>405</v>
      </c>
      <c r="G4" s="171" t="s">
        <v>519</v>
      </c>
      <c r="H4" s="750"/>
      <c r="I4" s="750"/>
      <c r="J4" s="171" t="s">
        <v>404</v>
      </c>
      <c r="K4" s="540">
        <v>0.5</v>
      </c>
      <c r="L4" s="541">
        <v>0.5</v>
      </c>
      <c r="M4" s="519">
        <v>0</v>
      </c>
      <c r="N4" s="519">
        <v>0</v>
      </c>
      <c r="O4" s="519">
        <v>0</v>
      </c>
      <c r="P4" s="519">
        <v>0</v>
      </c>
      <c r="Q4" s="195" t="s">
        <v>871</v>
      </c>
      <c r="R4" s="385">
        <v>1</v>
      </c>
      <c r="S4" s="385"/>
      <c r="T4" s="195" t="s">
        <v>1013</v>
      </c>
      <c r="U4" s="519">
        <v>1</v>
      </c>
      <c r="V4" s="195"/>
      <c r="W4" s="195"/>
      <c r="X4" s="171"/>
      <c r="Y4" s="171"/>
      <c r="Z4" s="171"/>
    </row>
    <row r="5" spans="1:26" ht="140.25" hidden="1" customHeight="1" x14ac:dyDescent="0.25">
      <c r="A5" s="752"/>
      <c r="B5" s="753"/>
      <c r="C5" s="750"/>
      <c r="D5" s="534" t="s">
        <v>11</v>
      </c>
      <c r="E5" s="535" t="s">
        <v>750</v>
      </c>
      <c r="F5" s="171" t="s">
        <v>229</v>
      </c>
      <c r="G5" s="171" t="s">
        <v>119</v>
      </c>
      <c r="H5" s="750"/>
      <c r="I5" s="750"/>
      <c r="J5" s="171"/>
      <c r="K5" s="540">
        <v>1</v>
      </c>
      <c r="L5" s="519">
        <v>0</v>
      </c>
      <c r="M5" s="519">
        <v>0</v>
      </c>
      <c r="N5" s="519">
        <v>0</v>
      </c>
      <c r="O5" s="519">
        <v>0</v>
      </c>
      <c r="P5" s="519">
        <v>0</v>
      </c>
      <c r="Q5" s="195" t="s">
        <v>875</v>
      </c>
      <c r="R5" s="385">
        <v>1</v>
      </c>
      <c r="S5" s="385"/>
      <c r="T5" s="195" t="s">
        <v>875</v>
      </c>
      <c r="U5" s="519">
        <v>1</v>
      </c>
      <c r="V5" s="195"/>
      <c r="W5" s="195"/>
      <c r="X5" s="171"/>
      <c r="Y5" s="171"/>
      <c r="Z5" s="171"/>
    </row>
    <row r="6" spans="1:26" ht="191.1" customHeight="1" x14ac:dyDescent="0.25">
      <c r="A6" s="752"/>
      <c r="B6" s="753"/>
      <c r="C6" s="750"/>
      <c r="D6" s="534" t="s">
        <v>12</v>
      </c>
      <c r="E6" s="535" t="s">
        <v>751</v>
      </c>
      <c r="F6" s="171" t="s">
        <v>230</v>
      </c>
      <c r="G6" s="171" t="s">
        <v>96</v>
      </c>
      <c r="H6" s="758" t="s">
        <v>587</v>
      </c>
      <c r="I6" s="758"/>
      <c r="J6" s="171" t="s">
        <v>417</v>
      </c>
      <c r="K6" s="540">
        <v>1</v>
      </c>
      <c r="L6" s="541">
        <v>1</v>
      </c>
      <c r="M6" s="542">
        <v>1</v>
      </c>
      <c r="N6" s="519">
        <v>1</v>
      </c>
      <c r="O6" s="519">
        <v>1</v>
      </c>
      <c r="P6" s="519">
        <v>1</v>
      </c>
      <c r="Q6" s="197" t="s">
        <v>873</v>
      </c>
      <c r="R6" s="385">
        <v>1</v>
      </c>
      <c r="S6" s="385"/>
      <c r="T6" s="197" t="s">
        <v>873</v>
      </c>
      <c r="U6" s="519">
        <v>1</v>
      </c>
      <c r="V6" s="197"/>
      <c r="W6" s="195" t="s">
        <v>1112</v>
      </c>
      <c r="X6" s="171"/>
      <c r="Y6" s="171"/>
      <c r="Z6" s="171"/>
    </row>
    <row r="7" spans="1:26" ht="191.1" customHeight="1" x14ac:dyDescent="0.25">
      <c r="A7" s="752"/>
      <c r="B7" s="753"/>
      <c r="C7" s="750"/>
      <c r="D7" s="534" t="s">
        <v>13</v>
      </c>
      <c r="E7" s="535" t="s">
        <v>752</v>
      </c>
      <c r="F7" s="171" t="s">
        <v>406</v>
      </c>
      <c r="G7" s="171" t="s">
        <v>232</v>
      </c>
      <c r="H7" s="750"/>
      <c r="I7" s="750"/>
      <c r="J7" s="171"/>
      <c r="K7" s="537">
        <v>0.1666</v>
      </c>
      <c r="L7" s="538">
        <v>0.1666</v>
      </c>
      <c r="M7" s="539">
        <v>0.1666</v>
      </c>
      <c r="N7" s="516">
        <v>0.1666</v>
      </c>
      <c r="O7" s="516">
        <v>0.1666</v>
      </c>
      <c r="P7" s="516">
        <v>0.1666</v>
      </c>
      <c r="Q7" s="195" t="s">
        <v>872</v>
      </c>
      <c r="R7" s="385">
        <v>1</v>
      </c>
      <c r="S7" s="385"/>
      <c r="T7" s="195" t="s">
        <v>1014</v>
      </c>
      <c r="U7" s="519">
        <v>1</v>
      </c>
      <c r="V7" s="195"/>
      <c r="W7" s="195" t="s">
        <v>1113</v>
      </c>
      <c r="X7" s="171"/>
      <c r="Y7" s="171"/>
      <c r="Z7" s="171"/>
    </row>
    <row r="8" spans="1:26" ht="142.5" customHeight="1" x14ac:dyDescent="0.25">
      <c r="A8" s="752"/>
      <c r="B8" s="753"/>
      <c r="C8" s="750"/>
      <c r="D8" s="534" t="s">
        <v>14</v>
      </c>
      <c r="E8" s="543" t="s">
        <v>753</v>
      </c>
      <c r="F8" s="171" t="s">
        <v>231</v>
      </c>
      <c r="G8" s="171" t="s">
        <v>95</v>
      </c>
      <c r="H8" s="750"/>
      <c r="I8" s="750"/>
      <c r="J8" s="171"/>
      <c r="K8" s="537">
        <v>0.1666</v>
      </c>
      <c r="L8" s="538">
        <v>0.1666</v>
      </c>
      <c r="M8" s="539">
        <v>0.1666</v>
      </c>
      <c r="N8" s="516">
        <v>0.1666</v>
      </c>
      <c r="O8" s="516">
        <v>0.1666</v>
      </c>
      <c r="P8" s="516">
        <v>0.1666</v>
      </c>
      <c r="Q8" s="197" t="s">
        <v>874</v>
      </c>
      <c r="R8" s="385">
        <v>1</v>
      </c>
      <c r="S8" s="385"/>
      <c r="T8" s="197" t="s">
        <v>874</v>
      </c>
      <c r="U8" s="519">
        <v>1</v>
      </c>
      <c r="V8" s="197"/>
      <c r="W8" s="195" t="s">
        <v>1114</v>
      </c>
      <c r="X8" s="171"/>
      <c r="Y8" s="171"/>
      <c r="Z8" s="171"/>
    </row>
    <row r="9" spans="1:26" ht="38.1" hidden="1" customHeight="1" x14ac:dyDescent="0.25">
      <c r="A9" s="680" t="s">
        <v>7</v>
      </c>
      <c r="B9" s="754"/>
      <c r="C9" s="754"/>
      <c r="D9" s="754"/>
      <c r="E9" s="754"/>
      <c r="F9" s="754"/>
      <c r="G9" s="754"/>
      <c r="H9" s="532" t="s">
        <v>640</v>
      </c>
      <c r="I9" s="532" t="s">
        <v>2</v>
      </c>
      <c r="J9" s="532" t="s">
        <v>8</v>
      </c>
      <c r="K9" s="754" t="s">
        <v>22</v>
      </c>
      <c r="L9" s="754"/>
      <c r="M9" s="754"/>
      <c r="N9" s="754"/>
      <c r="O9" s="754"/>
      <c r="P9" s="756"/>
      <c r="Q9" s="533" t="s">
        <v>818</v>
      </c>
      <c r="R9" s="533"/>
      <c r="S9" s="533"/>
      <c r="T9" s="462" t="s">
        <v>963</v>
      </c>
      <c r="U9" s="488"/>
      <c r="V9" s="488"/>
      <c r="W9" s="428" t="s">
        <v>1109</v>
      </c>
      <c r="X9" s="171"/>
      <c r="Y9" s="171"/>
      <c r="Z9" s="171"/>
    </row>
    <row r="10" spans="1:26" ht="165" hidden="1" x14ac:dyDescent="0.25">
      <c r="A10" s="8" t="s">
        <v>64</v>
      </c>
      <c r="B10" s="755" t="s">
        <v>220</v>
      </c>
      <c r="C10" s="755"/>
      <c r="D10" s="755"/>
      <c r="E10" s="755"/>
      <c r="F10" s="755"/>
      <c r="G10" s="755"/>
      <c r="H10" s="630" t="s">
        <v>660</v>
      </c>
      <c r="I10" s="669" t="s">
        <v>484</v>
      </c>
      <c r="J10" s="127">
        <v>2022</v>
      </c>
      <c r="K10" s="669" t="s">
        <v>233</v>
      </c>
      <c r="L10" s="669"/>
      <c r="M10" s="669"/>
      <c r="N10" s="669"/>
      <c r="O10" s="669"/>
      <c r="P10" s="611"/>
      <c r="Q10" s="194" t="s">
        <v>870</v>
      </c>
      <c r="R10" s="194"/>
      <c r="S10" s="194"/>
      <c r="T10" s="196" t="s">
        <v>870</v>
      </c>
      <c r="U10" s="196"/>
      <c r="V10" s="196"/>
      <c r="W10" s="194" t="s">
        <v>1111</v>
      </c>
      <c r="X10" s="171"/>
      <c r="Y10" s="171"/>
      <c r="Z10" s="171"/>
    </row>
    <row r="11" spans="1:26" ht="75" hidden="1" x14ac:dyDescent="0.25">
      <c r="A11" s="8" t="s">
        <v>66</v>
      </c>
      <c r="B11" s="755" t="s">
        <v>221</v>
      </c>
      <c r="C11" s="755"/>
      <c r="D11" s="755"/>
      <c r="E11" s="755"/>
      <c r="F11" s="755"/>
      <c r="G11" s="755"/>
      <c r="H11" s="631"/>
      <c r="I11" s="669"/>
      <c r="J11" s="127">
        <v>2018</v>
      </c>
      <c r="K11" s="669"/>
      <c r="L11" s="669"/>
      <c r="M11" s="669"/>
      <c r="N11" s="669"/>
      <c r="O11" s="669"/>
      <c r="P11" s="611"/>
      <c r="Q11" s="195" t="s">
        <v>871</v>
      </c>
      <c r="R11" s="195"/>
      <c r="S11" s="195"/>
      <c r="T11" s="195" t="s">
        <v>1013</v>
      </c>
      <c r="U11" s="195"/>
      <c r="V11" s="195"/>
      <c r="W11" s="195"/>
      <c r="X11" s="171"/>
      <c r="Y11" s="171"/>
      <c r="Z11" s="171"/>
    </row>
    <row r="12" spans="1:26" ht="62.25" hidden="1" customHeight="1" x14ac:dyDescent="0.25">
      <c r="A12" s="8" t="s">
        <v>68</v>
      </c>
      <c r="B12" s="755" t="s">
        <v>222</v>
      </c>
      <c r="C12" s="755"/>
      <c r="D12" s="755"/>
      <c r="E12" s="755"/>
      <c r="F12" s="755"/>
      <c r="G12" s="755"/>
      <c r="H12" s="631"/>
      <c r="I12" s="669"/>
      <c r="J12" s="669">
        <v>2017</v>
      </c>
      <c r="K12" s="669"/>
      <c r="L12" s="669"/>
      <c r="M12" s="669"/>
      <c r="N12" s="669"/>
      <c r="O12" s="669"/>
      <c r="P12" s="611"/>
      <c r="Q12" s="194" t="s">
        <v>870</v>
      </c>
      <c r="R12" s="194"/>
      <c r="S12" s="194"/>
      <c r="T12" s="266"/>
      <c r="U12" s="266"/>
      <c r="V12" s="266"/>
      <c r="W12" s="266"/>
      <c r="X12" s="171"/>
      <c r="Y12" s="171"/>
      <c r="Z12" s="171"/>
    </row>
    <row r="13" spans="1:26" ht="75" hidden="1" x14ac:dyDescent="0.25">
      <c r="A13" s="8" t="s">
        <v>103</v>
      </c>
      <c r="B13" s="755" t="s">
        <v>223</v>
      </c>
      <c r="C13" s="755"/>
      <c r="D13" s="755"/>
      <c r="E13" s="755"/>
      <c r="F13" s="755"/>
      <c r="G13" s="755"/>
      <c r="H13" s="631"/>
      <c r="I13" s="669"/>
      <c r="J13" s="669"/>
      <c r="K13" s="669"/>
      <c r="L13" s="669"/>
      <c r="M13" s="669"/>
      <c r="N13" s="669"/>
      <c r="O13" s="669"/>
      <c r="P13" s="611"/>
      <c r="Q13" s="195" t="s">
        <v>875</v>
      </c>
      <c r="R13" s="195"/>
      <c r="S13" s="195"/>
      <c r="T13" s="195" t="s">
        <v>875</v>
      </c>
      <c r="U13" s="195"/>
      <c r="V13" s="195"/>
      <c r="W13" s="195"/>
      <c r="X13" s="171"/>
      <c r="Y13" s="171"/>
      <c r="Z13" s="171"/>
    </row>
    <row r="14" spans="1:26" ht="63.75" hidden="1" customHeight="1" x14ac:dyDescent="0.25">
      <c r="A14" s="8" t="s">
        <v>70</v>
      </c>
      <c r="B14" s="755" t="s">
        <v>224</v>
      </c>
      <c r="C14" s="755"/>
      <c r="D14" s="755"/>
      <c r="E14" s="755"/>
      <c r="F14" s="755"/>
      <c r="G14" s="755"/>
      <c r="H14" s="631"/>
      <c r="I14" s="669"/>
      <c r="J14" s="669">
        <v>2022</v>
      </c>
      <c r="K14" s="669"/>
      <c r="L14" s="669"/>
      <c r="M14" s="669"/>
      <c r="N14" s="669"/>
      <c r="O14" s="669"/>
      <c r="P14" s="611"/>
      <c r="Q14" s="171"/>
      <c r="R14" s="171"/>
      <c r="S14" s="171"/>
      <c r="T14" s="266"/>
      <c r="U14" s="266"/>
      <c r="V14" s="266"/>
      <c r="W14" s="195" t="s">
        <v>1119</v>
      </c>
      <c r="X14" s="171"/>
      <c r="Y14" s="171"/>
      <c r="Z14" s="171"/>
    </row>
    <row r="15" spans="1:26" ht="75" hidden="1" x14ac:dyDescent="0.25">
      <c r="A15" s="8" t="s">
        <v>163</v>
      </c>
      <c r="B15" s="755" t="s">
        <v>225</v>
      </c>
      <c r="C15" s="755"/>
      <c r="D15" s="755"/>
      <c r="E15" s="755"/>
      <c r="F15" s="755"/>
      <c r="G15" s="755"/>
      <c r="H15" s="631"/>
      <c r="I15" s="669"/>
      <c r="J15" s="669"/>
      <c r="K15" s="669"/>
      <c r="L15" s="669"/>
      <c r="M15" s="669"/>
      <c r="N15" s="669"/>
      <c r="O15" s="669"/>
      <c r="P15" s="611"/>
      <c r="Q15" s="197" t="s">
        <v>873</v>
      </c>
      <c r="R15" s="197"/>
      <c r="S15" s="197"/>
      <c r="T15" s="197" t="s">
        <v>873</v>
      </c>
      <c r="U15" s="197"/>
      <c r="V15" s="197"/>
      <c r="W15" s="195" t="s">
        <v>1112</v>
      </c>
      <c r="X15" s="171"/>
      <c r="Y15" s="171"/>
      <c r="Z15" s="171"/>
    </row>
    <row r="16" spans="1:26" ht="105" hidden="1" x14ac:dyDescent="0.25">
      <c r="A16" s="8" t="s">
        <v>36</v>
      </c>
      <c r="B16" s="755" t="s">
        <v>226</v>
      </c>
      <c r="C16" s="755"/>
      <c r="D16" s="755"/>
      <c r="E16" s="755"/>
      <c r="F16" s="755"/>
      <c r="G16" s="755"/>
      <c r="H16" s="631"/>
      <c r="I16" s="669"/>
      <c r="J16" s="669"/>
      <c r="K16" s="669"/>
      <c r="L16" s="669"/>
      <c r="M16" s="669"/>
      <c r="N16" s="669"/>
      <c r="O16" s="669"/>
      <c r="P16" s="611"/>
      <c r="Q16" s="195" t="s">
        <v>872</v>
      </c>
      <c r="R16" s="195"/>
      <c r="S16" s="195"/>
      <c r="T16" s="195" t="s">
        <v>1014</v>
      </c>
      <c r="U16" s="498"/>
      <c r="V16" s="498"/>
      <c r="W16" s="727" t="s">
        <v>1113</v>
      </c>
      <c r="X16" s="171"/>
      <c r="Y16" s="171"/>
      <c r="Z16" s="171"/>
    </row>
    <row r="17" spans="1:26" ht="42.75" hidden="1" customHeight="1" x14ac:dyDescent="0.25">
      <c r="A17" s="8" t="s">
        <v>35</v>
      </c>
      <c r="B17" s="755" t="s">
        <v>227</v>
      </c>
      <c r="C17" s="755"/>
      <c r="D17" s="755"/>
      <c r="E17" s="755"/>
      <c r="F17" s="755"/>
      <c r="G17" s="755"/>
      <c r="H17" s="631"/>
      <c r="I17" s="669"/>
      <c r="J17" s="669"/>
      <c r="K17" s="669"/>
      <c r="L17" s="669"/>
      <c r="M17" s="669"/>
      <c r="N17" s="669"/>
      <c r="O17" s="669"/>
      <c r="P17" s="611"/>
      <c r="Q17" s="171"/>
      <c r="R17" s="171"/>
      <c r="S17" s="171"/>
      <c r="T17" s="266"/>
      <c r="U17" s="521"/>
      <c r="V17" s="521"/>
      <c r="W17" s="728"/>
      <c r="X17" s="171"/>
      <c r="Y17" s="171"/>
      <c r="Z17" s="171"/>
    </row>
    <row r="18" spans="1:26" ht="66.75" hidden="1" customHeight="1" x14ac:dyDescent="0.25">
      <c r="A18" s="8" t="s">
        <v>106</v>
      </c>
      <c r="B18" s="755" t="s">
        <v>228</v>
      </c>
      <c r="C18" s="755"/>
      <c r="D18" s="755"/>
      <c r="E18" s="755"/>
      <c r="F18" s="755"/>
      <c r="G18" s="755"/>
      <c r="H18" s="631"/>
      <c r="I18" s="669"/>
      <c r="J18" s="127">
        <v>2020</v>
      </c>
      <c r="K18" s="669"/>
      <c r="L18" s="669"/>
      <c r="M18" s="669"/>
      <c r="N18" s="669"/>
      <c r="O18" s="669"/>
      <c r="P18" s="611"/>
      <c r="Q18" s="171"/>
      <c r="R18" s="171"/>
      <c r="S18" s="171"/>
      <c r="T18" s="197" t="s">
        <v>874</v>
      </c>
      <c r="U18" s="197"/>
      <c r="V18" s="197"/>
      <c r="W18" s="195" t="s">
        <v>1114</v>
      </c>
      <c r="X18" s="171"/>
      <c r="Y18" s="171"/>
      <c r="Z18" s="171"/>
    </row>
    <row r="19" spans="1:26" ht="39" hidden="1" customHeight="1" x14ac:dyDescent="0.25">
      <c r="A19" s="8" t="s">
        <v>218</v>
      </c>
      <c r="B19" s="747" t="s">
        <v>520</v>
      </c>
      <c r="C19" s="747"/>
      <c r="D19" s="747"/>
      <c r="E19" s="747"/>
      <c r="F19" s="747"/>
      <c r="G19" s="747"/>
      <c r="H19" s="631"/>
      <c r="I19" s="669"/>
      <c r="J19" s="669">
        <v>2022</v>
      </c>
      <c r="K19" s="669"/>
      <c r="L19" s="669"/>
      <c r="M19" s="669"/>
      <c r="N19" s="669"/>
      <c r="O19" s="669"/>
      <c r="P19" s="611"/>
      <c r="Q19" s="171"/>
      <c r="R19" s="171"/>
      <c r="S19" s="171"/>
      <c r="T19" s="266"/>
      <c r="U19" s="266"/>
      <c r="V19" s="266"/>
      <c r="W19" s="266"/>
      <c r="X19" s="171"/>
      <c r="Y19" s="171"/>
      <c r="Z19" s="171"/>
    </row>
    <row r="20" spans="1:26" ht="57" hidden="1" customHeight="1" x14ac:dyDescent="0.25">
      <c r="A20" s="8" t="s">
        <v>521</v>
      </c>
      <c r="B20" s="747" t="s">
        <v>522</v>
      </c>
      <c r="C20" s="747"/>
      <c r="D20" s="747"/>
      <c r="E20" s="747"/>
      <c r="F20" s="747"/>
      <c r="G20" s="747"/>
      <c r="H20" s="656"/>
      <c r="I20" s="669"/>
      <c r="J20" s="669"/>
      <c r="K20" s="669"/>
      <c r="L20" s="669"/>
      <c r="M20" s="669"/>
      <c r="N20" s="669"/>
      <c r="O20" s="669"/>
      <c r="P20" s="611"/>
      <c r="Q20" s="171"/>
      <c r="R20" s="171"/>
      <c r="S20" s="171"/>
      <c r="T20" s="266"/>
      <c r="U20" s="266"/>
      <c r="V20" s="266"/>
      <c r="W20" s="266"/>
      <c r="X20" s="171"/>
      <c r="Y20" s="171"/>
      <c r="Z20" s="171"/>
    </row>
    <row r="21" spans="1:26" hidden="1" x14ac:dyDescent="0.25"/>
    <row r="22" spans="1:26" hidden="1" x14ac:dyDescent="0.25"/>
    <row r="23" spans="1:26" hidden="1" x14ac:dyDescent="0.25"/>
  </sheetData>
  <protectedRanges>
    <protectedRange sqref="Q3:S3" name="Rango1_4_3"/>
    <protectedRange sqref="Q10:S10" name="Rango1_4_3_1"/>
    <protectedRange sqref="Q4:S4" name="Rango1_4_4"/>
    <protectedRange sqref="Q11:S11" name="Rango1_4_4_1"/>
    <protectedRange sqref="Q7:S7" name="Rango1_4_4_2"/>
    <protectedRange sqref="Q16:S16" name="Rango1_4_4_3"/>
    <protectedRange sqref="Q6:S6" name="Rango1_4_5"/>
    <protectedRange sqref="Q15:S15" name="Rango1_4_5_1"/>
    <protectedRange sqref="Q8:S8" name="Rango1_4_5_2"/>
    <protectedRange sqref="Q5:S5 Q13:S13" name="Rango1_4_6"/>
    <protectedRange sqref="Q12:S12" name="Rango1_4_3_2"/>
    <protectedRange sqref="T4 T11:W11 V4:W4" name="Rango1_4_3_3"/>
    <protectedRange sqref="T7 T16:V16 V7" name="Rango1_4_4_4"/>
    <protectedRange sqref="T5 T13:W13 V5:W5" name="Rango1_4_4_5"/>
    <protectedRange sqref="T3:V3 T10:V10 U4:U8" name="Rango1_4_5_3"/>
    <protectedRange sqref="T8 T18:V18 V8" name="Rango1_4_6_1"/>
    <protectedRange sqref="W3 W10" name="Rango1_4_3_4"/>
    <protectedRange sqref="W6 W15" name="Rango1_4_6_2"/>
    <protectedRange sqref="W7 W16" name="Rango1_4_6_3"/>
    <protectedRange sqref="W8 W18" name="Rango1_4"/>
    <protectedRange sqref="W14" name="Rango1_4_6_4"/>
  </protectedRanges>
  <mergeCells count="45">
    <mergeCell ref="V1:V2"/>
    <mergeCell ref="W16:W17"/>
    <mergeCell ref="K1:P1"/>
    <mergeCell ref="K9:P9"/>
    <mergeCell ref="I10:I20"/>
    <mergeCell ref="H7:I7"/>
    <mergeCell ref="H8:I8"/>
    <mergeCell ref="K10:P20"/>
    <mergeCell ref="J14:J17"/>
    <mergeCell ref="J12:J13"/>
    <mergeCell ref="R1:R2"/>
    <mergeCell ref="S1:S2"/>
    <mergeCell ref="T1:T2"/>
    <mergeCell ref="H6:I6"/>
    <mergeCell ref="Q1:Q2"/>
    <mergeCell ref="J19:J20"/>
    <mergeCell ref="U1:U2"/>
    <mergeCell ref="B20:G20"/>
    <mergeCell ref="A9:G9"/>
    <mergeCell ref="H10:H20"/>
    <mergeCell ref="B15:G15"/>
    <mergeCell ref="B16:G16"/>
    <mergeCell ref="B17:G17"/>
    <mergeCell ref="B18:G18"/>
    <mergeCell ref="B14:G14"/>
    <mergeCell ref="B10:G10"/>
    <mergeCell ref="B11:G11"/>
    <mergeCell ref="B12:G12"/>
    <mergeCell ref="B13:G13"/>
    <mergeCell ref="X1:X2"/>
    <mergeCell ref="Y1:Y2"/>
    <mergeCell ref="W1:W2"/>
    <mergeCell ref="Z1:Z2"/>
    <mergeCell ref="B19:G19"/>
    <mergeCell ref="A1:B1"/>
    <mergeCell ref="C1:J1"/>
    <mergeCell ref="H2:I2"/>
    <mergeCell ref="H3:I3"/>
    <mergeCell ref="H4:I4"/>
    <mergeCell ref="A2:B2"/>
    <mergeCell ref="D2:E2"/>
    <mergeCell ref="A3:A8"/>
    <mergeCell ref="B3:B8"/>
    <mergeCell ref="C3:C8"/>
    <mergeCell ref="H5:I5"/>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51" orientation="landscape" copies="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Z23"/>
  <sheetViews>
    <sheetView showGridLines="0" topLeftCell="A7" zoomScale="66" zoomScaleNormal="66" zoomScalePageLayoutView="70" workbookViewId="0">
      <selection activeCell="E3" sqref="E3:E8"/>
    </sheetView>
  </sheetViews>
  <sheetFormatPr baseColWidth="10" defaultColWidth="10.875" defaultRowHeight="15" x14ac:dyDescent="0.25"/>
  <cols>
    <col min="1" max="1" width="6.875" style="1" customWidth="1"/>
    <col min="2" max="2" width="26" style="1" customWidth="1"/>
    <col min="3" max="3" width="36.5" style="1" customWidth="1"/>
    <col min="4" max="4" width="2.5" style="1" customWidth="1"/>
    <col min="5" max="5" width="38" style="7" customWidth="1"/>
    <col min="6" max="6" width="27.625" style="7" hidden="1" customWidth="1"/>
    <col min="7" max="7" width="17.5" style="1" hidden="1" customWidth="1"/>
    <col min="8" max="8" width="15.875" style="1" hidden="1" customWidth="1"/>
    <col min="9" max="9" width="15.5" style="1" hidden="1" customWidth="1"/>
    <col min="10" max="10" width="18.875" style="1" hidden="1" customWidth="1"/>
    <col min="11" max="11" width="0" style="1" hidden="1" customWidth="1"/>
    <col min="12" max="12" width="10.875" style="1" customWidth="1"/>
    <col min="13" max="16" width="10.875" style="1" hidden="1" customWidth="1"/>
    <col min="17" max="19" width="25.125" style="1" hidden="1" customWidth="1"/>
    <col min="20" max="22" width="29" style="1" customWidth="1"/>
    <col min="23" max="23" width="28.875" style="1" hidden="1" customWidth="1"/>
    <col min="24" max="24" width="15.5" style="1" hidden="1" customWidth="1"/>
    <col min="25" max="25" width="16.25" style="1" hidden="1" customWidth="1"/>
    <col min="26" max="26" width="17.75" style="1" hidden="1" customWidth="1"/>
    <col min="27" max="16384" width="10.875" style="1"/>
  </cols>
  <sheetData>
    <row r="1" spans="1:26" ht="15.95" customHeight="1" x14ac:dyDescent="0.25">
      <c r="A1" s="618" t="s">
        <v>0</v>
      </c>
      <c r="B1" s="619"/>
      <c r="C1" s="620" t="s">
        <v>155</v>
      </c>
      <c r="D1" s="621"/>
      <c r="E1" s="621"/>
      <c r="F1" s="621"/>
      <c r="G1" s="621"/>
      <c r="H1" s="621"/>
      <c r="I1" s="621"/>
      <c r="J1" s="622"/>
      <c r="K1" s="680" t="s">
        <v>267</v>
      </c>
      <c r="L1" s="680"/>
      <c r="M1" s="680"/>
      <c r="N1" s="680"/>
      <c r="O1" s="680"/>
      <c r="P1" s="680"/>
      <c r="Q1" s="681" t="s">
        <v>818</v>
      </c>
      <c r="R1" s="613" t="s">
        <v>1084</v>
      </c>
      <c r="S1" s="613" t="s">
        <v>1085</v>
      </c>
      <c r="T1" s="661" t="s">
        <v>963</v>
      </c>
      <c r="U1" s="609" t="s">
        <v>1206</v>
      </c>
      <c r="V1" s="609" t="s">
        <v>1085</v>
      </c>
      <c r="W1" s="662" t="s">
        <v>1106</v>
      </c>
      <c r="X1" s="604" t="s">
        <v>964</v>
      </c>
      <c r="Y1" s="604" t="s">
        <v>965</v>
      </c>
      <c r="Z1" s="604" t="s">
        <v>966</v>
      </c>
    </row>
    <row r="2" spans="1:26" ht="18.75" x14ac:dyDescent="0.25">
      <c r="A2" s="748" t="s">
        <v>1</v>
      </c>
      <c r="B2" s="749"/>
      <c r="C2" s="37" t="s">
        <v>2</v>
      </c>
      <c r="D2" s="748" t="s">
        <v>3</v>
      </c>
      <c r="E2" s="749"/>
      <c r="F2" s="35" t="s">
        <v>4</v>
      </c>
      <c r="G2" s="38" t="s">
        <v>27</v>
      </c>
      <c r="H2" s="772" t="s">
        <v>5</v>
      </c>
      <c r="I2" s="773"/>
      <c r="J2" s="37" t="s">
        <v>6</v>
      </c>
      <c r="K2" s="25">
        <v>2017</v>
      </c>
      <c r="L2" s="25">
        <v>2018</v>
      </c>
      <c r="M2" s="25">
        <v>2019</v>
      </c>
      <c r="N2" s="25">
        <v>2020</v>
      </c>
      <c r="O2" s="25">
        <v>2021</v>
      </c>
      <c r="P2" s="25">
        <v>2022</v>
      </c>
      <c r="Q2" s="681"/>
      <c r="R2" s="613"/>
      <c r="S2" s="613"/>
      <c r="T2" s="661"/>
      <c r="U2" s="609"/>
      <c r="V2" s="609"/>
      <c r="W2" s="662"/>
      <c r="X2" s="604"/>
      <c r="Y2" s="604"/>
      <c r="Z2" s="604"/>
    </row>
    <row r="3" spans="1:26" s="7" customFormat="1" ht="264" customHeight="1" x14ac:dyDescent="0.25">
      <c r="A3" s="626"/>
      <c r="B3" s="628" t="s">
        <v>430</v>
      </c>
      <c r="C3" s="669" t="s">
        <v>234</v>
      </c>
      <c r="D3" s="39" t="s">
        <v>9</v>
      </c>
      <c r="E3" s="981" t="s">
        <v>754</v>
      </c>
      <c r="F3" s="40" t="s">
        <v>431</v>
      </c>
      <c r="G3" s="41" t="s">
        <v>96</v>
      </c>
      <c r="H3" s="759"/>
      <c r="I3" s="765"/>
      <c r="J3" s="42"/>
      <c r="K3" s="273">
        <v>1</v>
      </c>
      <c r="L3" s="346">
        <v>1</v>
      </c>
      <c r="M3" s="426">
        <v>1</v>
      </c>
      <c r="N3" s="43">
        <v>1</v>
      </c>
      <c r="O3" s="43">
        <v>1</v>
      </c>
      <c r="P3" s="185">
        <v>1</v>
      </c>
      <c r="Q3" s="276" t="s">
        <v>881</v>
      </c>
      <c r="R3" s="385">
        <v>1</v>
      </c>
      <c r="S3" s="194"/>
      <c r="T3" s="276" t="s">
        <v>975</v>
      </c>
      <c r="U3" s="519">
        <v>1</v>
      </c>
      <c r="V3" s="194"/>
      <c r="W3" s="522" t="s">
        <v>1107</v>
      </c>
      <c r="X3" s="167"/>
      <c r="Y3" s="167"/>
      <c r="Z3" s="167"/>
    </row>
    <row r="4" spans="1:26" s="7" customFormat="1" ht="242.25" customHeight="1" x14ac:dyDescent="0.25">
      <c r="A4" s="627"/>
      <c r="B4" s="629"/>
      <c r="C4" s="669"/>
      <c r="D4" s="44" t="s">
        <v>10</v>
      </c>
      <c r="E4" s="982" t="s">
        <v>755</v>
      </c>
      <c r="F4" s="27" t="s">
        <v>432</v>
      </c>
      <c r="G4" s="31" t="s">
        <v>96</v>
      </c>
      <c r="H4" s="774"/>
      <c r="I4" s="775"/>
      <c r="J4" s="45"/>
      <c r="K4" s="273">
        <v>1</v>
      </c>
      <c r="L4" s="346">
        <v>1</v>
      </c>
      <c r="M4" s="426">
        <v>1</v>
      </c>
      <c r="N4" s="43">
        <v>1</v>
      </c>
      <c r="O4" s="43">
        <v>1</v>
      </c>
      <c r="P4" s="185">
        <v>1</v>
      </c>
      <c r="Q4" s="276" t="s">
        <v>879</v>
      </c>
      <c r="R4" s="385">
        <v>1</v>
      </c>
      <c r="S4" s="194"/>
      <c r="T4" s="194" t="s">
        <v>974</v>
      </c>
      <c r="U4" s="519">
        <v>1</v>
      </c>
      <c r="V4" s="194"/>
      <c r="W4" s="394" t="s">
        <v>1108</v>
      </c>
      <c r="X4" s="167"/>
      <c r="Y4" s="167"/>
      <c r="Z4" s="167"/>
    </row>
    <row r="5" spans="1:26" s="7" customFormat="1" ht="108.75" customHeight="1" x14ac:dyDescent="0.25">
      <c r="A5" s="627"/>
      <c r="B5" s="629"/>
      <c r="C5" s="669"/>
      <c r="D5" s="46" t="s">
        <v>11</v>
      </c>
      <c r="E5" s="983" t="s">
        <v>756</v>
      </c>
      <c r="F5" s="47" t="s">
        <v>435</v>
      </c>
      <c r="G5" s="30" t="s">
        <v>92</v>
      </c>
      <c r="H5" s="779" t="s">
        <v>459</v>
      </c>
      <c r="I5" s="780"/>
      <c r="J5" s="32" t="s">
        <v>458</v>
      </c>
      <c r="K5" s="43">
        <v>0</v>
      </c>
      <c r="L5" s="347">
        <v>0.33329999999999999</v>
      </c>
      <c r="M5" s="43">
        <v>0</v>
      </c>
      <c r="N5" s="48">
        <v>0.33329999999999999</v>
      </c>
      <c r="O5" s="43">
        <v>0</v>
      </c>
      <c r="P5" s="186">
        <v>0.33329999999999999</v>
      </c>
      <c r="Q5" s="277"/>
      <c r="R5" s="385"/>
      <c r="S5" s="167"/>
      <c r="T5" s="194" t="s">
        <v>971</v>
      </c>
      <c r="U5" s="519">
        <v>1</v>
      </c>
      <c r="V5" s="318"/>
      <c r="W5" s="425"/>
      <c r="X5" s="32" t="s">
        <v>458</v>
      </c>
      <c r="Y5" s="167"/>
      <c r="Z5" s="167" t="s">
        <v>459</v>
      </c>
    </row>
    <row r="6" spans="1:26" s="7" customFormat="1" ht="93.75" x14ac:dyDescent="0.25">
      <c r="A6" s="627"/>
      <c r="B6" s="629"/>
      <c r="C6" s="669"/>
      <c r="D6" s="49" t="s">
        <v>12</v>
      </c>
      <c r="E6" s="984" t="s">
        <v>757</v>
      </c>
      <c r="F6" s="47" t="s">
        <v>433</v>
      </c>
      <c r="G6" s="36" t="s">
        <v>96</v>
      </c>
      <c r="H6" s="759"/>
      <c r="I6" s="765"/>
      <c r="J6" s="33"/>
      <c r="K6" s="273">
        <v>1</v>
      </c>
      <c r="L6" s="346">
        <v>1</v>
      </c>
      <c r="M6" s="426">
        <v>1</v>
      </c>
      <c r="N6" s="43">
        <v>1</v>
      </c>
      <c r="O6" s="43">
        <v>1</v>
      </c>
      <c r="P6" s="185">
        <v>1</v>
      </c>
      <c r="Q6" s="275" t="s">
        <v>884</v>
      </c>
      <c r="R6" s="385">
        <v>1</v>
      </c>
      <c r="S6" s="398"/>
      <c r="T6" s="318" t="s">
        <v>884</v>
      </c>
      <c r="U6" s="519">
        <v>1</v>
      </c>
      <c r="V6" s="318"/>
      <c r="W6" s="522" t="s">
        <v>884</v>
      </c>
      <c r="X6" s="167"/>
      <c r="Y6" s="167"/>
      <c r="Z6" s="167"/>
    </row>
    <row r="7" spans="1:26" s="7" customFormat="1" ht="95.25" customHeight="1" x14ac:dyDescent="0.25">
      <c r="A7" s="627"/>
      <c r="B7" s="629"/>
      <c r="C7" s="669"/>
      <c r="D7" s="50" t="s">
        <v>13</v>
      </c>
      <c r="E7" s="985" t="s">
        <v>758</v>
      </c>
      <c r="F7" s="51" t="s">
        <v>434</v>
      </c>
      <c r="G7" s="27" t="s">
        <v>96</v>
      </c>
      <c r="H7" s="759"/>
      <c r="I7" s="765"/>
      <c r="J7" s="42"/>
      <c r="K7" s="273">
        <v>1</v>
      </c>
      <c r="L7" s="346">
        <v>1</v>
      </c>
      <c r="M7" s="426">
        <v>1</v>
      </c>
      <c r="N7" s="43">
        <v>1</v>
      </c>
      <c r="O7" s="43">
        <v>1</v>
      </c>
      <c r="P7" s="185">
        <v>1</v>
      </c>
      <c r="Q7" s="278" t="s">
        <v>882</v>
      </c>
      <c r="R7" s="385"/>
      <c r="S7" s="319"/>
      <c r="T7" s="319" t="s">
        <v>882</v>
      </c>
      <c r="U7" s="519">
        <v>1</v>
      </c>
      <c r="V7" s="319"/>
      <c r="W7" s="523" t="s">
        <v>882</v>
      </c>
      <c r="X7" s="167"/>
      <c r="Y7" s="167"/>
      <c r="Z7" s="167"/>
    </row>
    <row r="8" spans="1:26" s="7" customFormat="1" ht="64.5" customHeight="1" x14ac:dyDescent="0.25">
      <c r="A8" s="627"/>
      <c r="B8" s="668"/>
      <c r="C8" s="669"/>
      <c r="D8" s="44" t="s">
        <v>14</v>
      </c>
      <c r="E8" s="986" t="s">
        <v>759</v>
      </c>
      <c r="F8" s="51" t="s">
        <v>526</v>
      </c>
      <c r="G8" s="52" t="s">
        <v>95</v>
      </c>
      <c r="H8" s="766"/>
      <c r="I8" s="767"/>
      <c r="J8" s="24"/>
      <c r="K8" s="274">
        <v>0.1666</v>
      </c>
      <c r="L8" s="348">
        <v>0.1666</v>
      </c>
      <c r="M8" s="427">
        <v>0.1666</v>
      </c>
      <c r="N8" s="53">
        <v>0.1666</v>
      </c>
      <c r="O8" s="53">
        <v>0.1666</v>
      </c>
      <c r="P8" s="187">
        <v>0.1666</v>
      </c>
      <c r="Q8" s="279" t="s">
        <v>883</v>
      </c>
      <c r="R8" s="385">
        <v>1</v>
      </c>
      <c r="S8" s="318"/>
      <c r="T8" s="318" t="s">
        <v>972</v>
      </c>
      <c r="U8" s="519">
        <v>1</v>
      </c>
      <c r="V8" s="318"/>
      <c r="W8" s="522" t="s">
        <v>972</v>
      </c>
      <c r="X8" s="167"/>
      <c r="Y8" s="167"/>
      <c r="Z8" s="167"/>
    </row>
    <row r="9" spans="1:26" ht="39" hidden="1" customHeight="1" x14ac:dyDescent="0.25">
      <c r="A9" s="756" t="s">
        <v>7</v>
      </c>
      <c r="B9" s="768"/>
      <c r="C9" s="768"/>
      <c r="D9" s="768"/>
      <c r="E9" s="768"/>
      <c r="F9" s="768"/>
      <c r="G9" s="769"/>
      <c r="H9" s="126" t="s">
        <v>640</v>
      </c>
      <c r="I9" s="9" t="s">
        <v>436</v>
      </c>
      <c r="J9" s="25" t="s">
        <v>2</v>
      </c>
      <c r="K9" s="697" t="s">
        <v>22</v>
      </c>
      <c r="L9" s="732"/>
      <c r="M9" s="732"/>
      <c r="N9" s="732"/>
      <c r="O9" s="732"/>
      <c r="P9" s="732"/>
      <c r="Q9" s="280" t="s">
        <v>818</v>
      </c>
      <c r="R9" s="280"/>
      <c r="S9" s="280"/>
      <c r="T9" s="172" t="s">
        <v>963</v>
      </c>
      <c r="U9" s="488"/>
      <c r="V9" s="488"/>
      <c r="W9" s="428" t="s">
        <v>1109</v>
      </c>
      <c r="X9" s="167"/>
      <c r="Y9" s="167"/>
      <c r="Z9" s="167"/>
    </row>
    <row r="10" spans="1:26" ht="75" hidden="1" customHeight="1" x14ac:dyDescent="0.25">
      <c r="A10" s="8" t="s">
        <v>64</v>
      </c>
      <c r="B10" s="670" t="s">
        <v>437</v>
      </c>
      <c r="C10" s="671"/>
      <c r="D10" s="671"/>
      <c r="E10" s="671"/>
      <c r="F10" s="671"/>
      <c r="G10" s="671"/>
      <c r="H10" s="630" t="s">
        <v>659</v>
      </c>
      <c r="I10" s="776">
        <v>2022</v>
      </c>
      <c r="J10" s="759" t="s">
        <v>444</v>
      </c>
      <c r="K10" s="760" t="s">
        <v>460</v>
      </c>
      <c r="L10" s="760"/>
      <c r="M10" s="760"/>
      <c r="N10" s="760"/>
      <c r="O10" s="760"/>
      <c r="P10" s="761"/>
      <c r="Q10" s="275" t="s">
        <v>880</v>
      </c>
      <c r="R10" s="275"/>
      <c r="S10" s="275"/>
      <c r="T10" s="167" t="s">
        <v>973</v>
      </c>
      <c r="U10" s="167"/>
      <c r="V10" s="167"/>
      <c r="W10" s="318" t="s">
        <v>1107</v>
      </c>
      <c r="X10" s="167"/>
      <c r="Y10" s="167"/>
      <c r="Z10" s="167"/>
    </row>
    <row r="11" spans="1:26" ht="61.5" hidden="1" customHeight="1" x14ac:dyDescent="0.25">
      <c r="A11" s="8" t="s">
        <v>65</v>
      </c>
      <c r="B11" s="783" t="s">
        <v>438</v>
      </c>
      <c r="C11" s="784"/>
      <c r="D11" s="784"/>
      <c r="E11" s="784"/>
      <c r="F11" s="784"/>
      <c r="G11" s="784"/>
      <c r="H11" s="631"/>
      <c r="I11" s="777"/>
      <c r="J11" s="759"/>
      <c r="K11" s="760"/>
      <c r="L11" s="760"/>
      <c r="M11" s="760"/>
      <c r="N11" s="760"/>
      <c r="O11" s="760"/>
      <c r="P11" s="761"/>
      <c r="Q11" s="277"/>
      <c r="R11" s="277"/>
      <c r="S11" s="277"/>
      <c r="T11" s="167"/>
      <c r="U11" s="167"/>
      <c r="V11" s="167"/>
      <c r="W11" s="167"/>
      <c r="X11" s="167"/>
      <c r="Y11" s="167"/>
      <c r="Z11" s="167"/>
    </row>
    <row r="12" spans="1:26" ht="156" hidden="1" customHeight="1" x14ac:dyDescent="0.25">
      <c r="A12" s="8" t="s">
        <v>66</v>
      </c>
      <c r="B12" s="785" t="s">
        <v>439</v>
      </c>
      <c r="C12" s="786"/>
      <c r="D12" s="786"/>
      <c r="E12" s="786"/>
      <c r="F12" s="786"/>
      <c r="G12" s="786"/>
      <c r="H12" s="631"/>
      <c r="I12" s="777"/>
      <c r="J12" s="759" t="s">
        <v>445</v>
      </c>
      <c r="K12" s="760"/>
      <c r="L12" s="760"/>
      <c r="M12" s="760"/>
      <c r="N12" s="760"/>
      <c r="O12" s="760"/>
      <c r="P12" s="761"/>
      <c r="Q12" s="762" t="s">
        <v>879</v>
      </c>
      <c r="R12" s="377"/>
      <c r="S12" s="377"/>
      <c r="T12" s="762" t="s">
        <v>970</v>
      </c>
      <c r="U12" s="499"/>
      <c r="V12" s="499"/>
      <c r="W12" s="763" t="s">
        <v>1108</v>
      </c>
      <c r="X12" s="167"/>
      <c r="Y12" s="167"/>
      <c r="Z12" s="167"/>
    </row>
    <row r="13" spans="1:26" ht="135.75" hidden="1" customHeight="1" x14ac:dyDescent="0.25">
      <c r="A13" s="8" t="s">
        <v>67</v>
      </c>
      <c r="B13" s="670" t="s">
        <v>440</v>
      </c>
      <c r="C13" s="671"/>
      <c r="D13" s="671"/>
      <c r="E13" s="671"/>
      <c r="F13" s="671"/>
      <c r="G13" s="671"/>
      <c r="H13" s="631"/>
      <c r="I13" s="778"/>
      <c r="J13" s="759"/>
      <c r="K13" s="760"/>
      <c r="L13" s="760"/>
      <c r="M13" s="760"/>
      <c r="N13" s="760"/>
      <c r="O13" s="760"/>
      <c r="P13" s="761"/>
      <c r="Q13" s="608"/>
      <c r="R13" s="378"/>
      <c r="S13" s="378"/>
      <c r="T13" s="608"/>
      <c r="U13" s="486"/>
      <c r="V13" s="486"/>
      <c r="W13" s="764"/>
      <c r="X13" s="167"/>
      <c r="Y13" s="167"/>
      <c r="Z13" s="167"/>
    </row>
    <row r="14" spans="1:26" ht="76.5" hidden="1" x14ac:dyDescent="0.25">
      <c r="A14" s="8" t="s">
        <v>68</v>
      </c>
      <c r="B14" s="781" t="s">
        <v>441</v>
      </c>
      <c r="C14" s="782"/>
      <c r="D14" s="782"/>
      <c r="E14" s="782"/>
      <c r="F14" s="782"/>
      <c r="G14" s="782"/>
      <c r="H14" s="631"/>
      <c r="I14" s="122" t="s">
        <v>446</v>
      </c>
      <c r="J14" s="26" t="s">
        <v>447</v>
      </c>
      <c r="K14" s="760"/>
      <c r="L14" s="760"/>
      <c r="M14" s="760"/>
      <c r="N14" s="760"/>
      <c r="O14" s="760"/>
      <c r="P14" s="761"/>
      <c r="Q14" s="277"/>
      <c r="R14" s="277"/>
      <c r="S14" s="277"/>
      <c r="T14" s="318" t="s">
        <v>971</v>
      </c>
      <c r="U14" s="318"/>
      <c r="V14" s="318"/>
      <c r="W14" s="318"/>
      <c r="X14" s="167"/>
      <c r="Y14" s="167"/>
      <c r="Z14" s="167"/>
    </row>
    <row r="15" spans="1:26" ht="66.75" hidden="1" customHeight="1" x14ac:dyDescent="0.25">
      <c r="A15" s="8" t="s">
        <v>70</v>
      </c>
      <c r="B15" s="785" t="s">
        <v>442</v>
      </c>
      <c r="C15" s="786"/>
      <c r="D15" s="786"/>
      <c r="E15" s="786"/>
      <c r="F15" s="786"/>
      <c r="G15" s="786"/>
      <c r="H15" s="631"/>
      <c r="I15" s="765">
        <v>2022</v>
      </c>
      <c r="J15" s="679" t="s">
        <v>448</v>
      </c>
      <c r="K15" s="760"/>
      <c r="L15" s="760"/>
      <c r="M15" s="760"/>
      <c r="N15" s="760"/>
      <c r="O15" s="760"/>
      <c r="P15" s="761"/>
      <c r="Q15" s="281" t="s">
        <v>442</v>
      </c>
      <c r="R15" s="281"/>
      <c r="S15" s="281"/>
      <c r="T15" s="167"/>
      <c r="U15" s="167"/>
      <c r="V15" s="167"/>
      <c r="W15" s="167"/>
      <c r="X15" s="167"/>
      <c r="Y15" s="167"/>
      <c r="Z15" s="167"/>
    </row>
    <row r="16" spans="1:26" ht="49.5" hidden="1" customHeight="1" x14ac:dyDescent="0.25">
      <c r="A16" s="8" t="s">
        <v>163</v>
      </c>
      <c r="B16" s="785" t="s">
        <v>443</v>
      </c>
      <c r="C16" s="786"/>
      <c r="D16" s="786"/>
      <c r="E16" s="786"/>
      <c r="F16" s="786"/>
      <c r="G16" s="786"/>
      <c r="H16" s="631"/>
      <c r="I16" s="765"/>
      <c r="J16" s="679"/>
      <c r="K16" s="760"/>
      <c r="L16" s="760"/>
      <c r="M16" s="760"/>
      <c r="N16" s="760"/>
      <c r="O16" s="760"/>
      <c r="P16" s="761"/>
      <c r="Q16" s="279" t="s">
        <v>884</v>
      </c>
      <c r="R16" s="279"/>
      <c r="S16" s="279"/>
      <c r="T16" s="167"/>
      <c r="U16" s="167"/>
      <c r="V16" s="167"/>
      <c r="W16" s="318" t="s">
        <v>884</v>
      </c>
      <c r="X16" s="167"/>
      <c r="Y16" s="167"/>
      <c r="Z16" s="167"/>
    </row>
    <row r="17" spans="1:26" ht="42.75" hidden="1" customHeight="1" x14ac:dyDescent="0.3">
      <c r="A17" s="8" t="s">
        <v>523</v>
      </c>
      <c r="B17" s="770" t="s">
        <v>527</v>
      </c>
      <c r="C17" s="771"/>
      <c r="D17" s="771"/>
      <c r="E17" s="771"/>
      <c r="F17" s="771"/>
      <c r="G17" s="771"/>
      <c r="H17" s="631"/>
      <c r="I17" s="765"/>
      <c r="J17" s="679"/>
      <c r="K17" s="760"/>
      <c r="L17" s="760"/>
      <c r="M17" s="760"/>
      <c r="N17" s="760"/>
      <c r="O17" s="760"/>
      <c r="P17" s="761"/>
      <c r="Q17" s="277"/>
      <c r="R17" s="277"/>
      <c r="S17" s="277"/>
      <c r="T17" s="167"/>
      <c r="U17" s="167"/>
      <c r="V17" s="167"/>
      <c r="W17" s="167"/>
      <c r="X17" s="167"/>
      <c r="Y17" s="167"/>
      <c r="Z17" s="167"/>
    </row>
    <row r="18" spans="1:26" ht="33.75" hidden="1" customHeight="1" x14ac:dyDescent="0.25">
      <c r="A18" s="8" t="s">
        <v>36</v>
      </c>
      <c r="B18" s="670" t="s">
        <v>449</v>
      </c>
      <c r="C18" s="671"/>
      <c r="D18" s="671"/>
      <c r="E18" s="671"/>
      <c r="F18" s="671"/>
      <c r="G18" s="671"/>
      <c r="H18" s="631"/>
      <c r="I18" s="131">
        <v>2017</v>
      </c>
      <c r="J18" s="679"/>
      <c r="K18" s="760"/>
      <c r="L18" s="760"/>
      <c r="M18" s="760"/>
      <c r="N18" s="760"/>
      <c r="O18" s="760"/>
      <c r="P18" s="761"/>
      <c r="Q18" s="277"/>
      <c r="R18" s="277"/>
      <c r="S18" s="277"/>
      <c r="T18" s="167"/>
      <c r="U18" s="167"/>
      <c r="V18" s="167"/>
      <c r="W18" s="167"/>
      <c r="X18" s="167"/>
      <c r="Y18" s="167"/>
      <c r="Z18" s="167"/>
    </row>
    <row r="19" spans="1:26" ht="93" hidden="1" customHeight="1" x14ac:dyDescent="0.25">
      <c r="A19" s="8" t="s">
        <v>35</v>
      </c>
      <c r="B19" s="670" t="s">
        <v>450</v>
      </c>
      <c r="C19" s="671"/>
      <c r="D19" s="671"/>
      <c r="E19" s="671"/>
      <c r="F19" s="671"/>
      <c r="G19" s="671"/>
      <c r="H19" s="631"/>
      <c r="I19" s="765">
        <v>2022</v>
      </c>
      <c r="J19" s="679" t="s">
        <v>528</v>
      </c>
      <c r="K19" s="760"/>
      <c r="L19" s="760"/>
      <c r="M19" s="760"/>
      <c r="N19" s="760"/>
      <c r="O19" s="760"/>
      <c r="P19" s="761"/>
      <c r="Q19" s="278" t="s">
        <v>882</v>
      </c>
      <c r="R19" s="278"/>
      <c r="S19" s="278"/>
      <c r="T19" s="319" t="s">
        <v>882</v>
      </c>
      <c r="U19" s="319"/>
      <c r="V19" s="319"/>
      <c r="W19" s="319" t="s">
        <v>882</v>
      </c>
      <c r="X19" s="167"/>
      <c r="Y19" s="167"/>
      <c r="Z19" s="167"/>
    </row>
    <row r="20" spans="1:26" ht="51.75" hidden="1" customHeight="1" x14ac:dyDescent="0.25">
      <c r="A20" s="8" t="s">
        <v>106</v>
      </c>
      <c r="B20" s="670" t="s">
        <v>524</v>
      </c>
      <c r="C20" s="671"/>
      <c r="D20" s="671"/>
      <c r="E20" s="671"/>
      <c r="F20" s="671"/>
      <c r="G20" s="671"/>
      <c r="H20" s="631"/>
      <c r="I20" s="765"/>
      <c r="J20" s="679"/>
      <c r="K20" s="760"/>
      <c r="L20" s="760"/>
      <c r="M20" s="760"/>
      <c r="N20" s="760"/>
      <c r="O20" s="760"/>
      <c r="P20" s="761"/>
      <c r="Q20" s="279" t="s">
        <v>883</v>
      </c>
      <c r="R20" s="279"/>
      <c r="S20" s="279"/>
      <c r="T20" s="167"/>
      <c r="U20" s="167"/>
      <c r="V20" s="167"/>
      <c r="W20" s="167"/>
      <c r="X20" s="167"/>
      <c r="Y20" s="167"/>
      <c r="Z20" s="167"/>
    </row>
    <row r="21" spans="1:26" ht="64.5" hidden="1" customHeight="1" x14ac:dyDescent="0.25">
      <c r="A21" s="8" t="s">
        <v>218</v>
      </c>
      <c r="B21" s="670" t="s">
        <v>525</v>
      </c>
      <c r="C21" s="671"/>
      <c r="D21" s="671"/>
      <c r="E21" s="671"/>
      <c r="F21" s="671"/>
      <c r="G21" s="671"/>
      <c r="H21" s="631"/>
      <c r="I21" s="765"/>
      <c r="J21" s="679"/>
      <c r="K21" s="760"/>
      <c r="L21" s="760"/>
      <c r="M21" s="760"/>
      <c r="N21" s="760"/>
      <c r="O21" s="760"/>
      <c r="P21" s="761"/>
      <c r="Q21" s="277"/>
      <c r="R21" s="277"/>
      <c r="S21" s="277"/>
      <c r="T21" s="167"/>
      <c r="U21" s="167"/>
      <c r="V21" s="167"/>
      <c r="W21" s="318" t="s">
        <v>972</v>
      </c>
      <c r="X21" s="167"/>
      <c r="Y21" s="167"/>
      <c r="Z21" s="167"/>
    </row>
    <row r="22" spans="1:26" ht="28.5" hidden="1" customHeight="1" x14ac:dyDescent="0.25">
      <c r="A22" s="8" t="s">
        <v>521</v>
      </c>
      <c r="B22" s="673" t="s">
        <v>451</v>
      </c>
      <c r="C22" s="674"/>
      <c r="D22" s="674"/>
      <c r="E22" s="674"/>
      <c r="F22" s="674"/>
      <c r="G22" s="674"/>
      <c r="H22" s="656"/>
      <c r="I22" s="765"/>
      <c r="J22" s="679"/>
      <c r="K22" s="760"/>
      <c r="L22" s="760"/>
      <c r="M22" s="760"/>
      <c r="N22" s="760"/>
      <c r="O22" s="760"/>
      <c r="P22" s="761"/>
      <c r="Q22" s="277"/>
      <c r="R22" s="277"/>
      <c r="S22" s="277"/>
      <c r="T22" s="167"/>
      <c r="U22" s="167"/>
      <c r="V22" s="167"/>
      <c r="W22" s="167"/>
      <c r="X22" s="167"/>
      <c r="Y22" s="167"/>
      <c r="Z22" s="167"/>
    </row>
    <row r="23" spans="1:26" hidden="1" x14ac:dyDescent="0.25"/>
  </sheetData>
  <protectedRanges>
    <protectedRange sqref="Q4:S4" name="Rango1_4_3"/>
    <protectedRange sqref="Q12:S12" name="Rango1_4_3_1"/>
    <protectedRange sqref="Q3:S3" name="Rango1_4_4"/>
    <protectedRange sqref="Q10:S10" name="Rango1_4_4_1"/>
    <protectedRange sqref="Q7:S7" name="Rango1_4_6"/>
    <protectedRange sqref="Q19:S19" name="Rango1_4_6_1"/>
    <protectedRange sqref="Q6:S6" name="Rango1_4"/>
    <protectedRange sqref="Q16:S16" name="Rango1_4_1"/>
    <protectedRange sqref="T4:V4" name="Rango1_4_3_2"/>
    <protectedRange sqref="T5:W5 T14:W14" name="Rango1_4_3_3"/>
    <protectedRange sqref="T3:V3" name="Rango1_4_4_2"/>
    <protectedRange sqref="T7:V7" name="Rango1_4_6_2"/>
    <protectedRange sqref="T8:V8" name="Rango1_4_6_3"/>
    <protectedRange sqref="T6:V6" name="Rango1_4_2"/>
    <protectedRange sqref="W3 W10" name="Rango1_4_4_3"/>
    <protectedRange sqref="W7 T19:W19" name="Rango1_4_6_4"/>
    <protectedRange sqref="W8 W21" name="Rango1_4_6_5"/>
    <protectedRange sqref="W6 W16" name="Rango1_4_7"/>
    <protectedRange sqref="W4" name="Rango1_4_3_4"/>
    <protectedRange sqref="W12" name="Rango1_4_3_5"/>
  </protectedRanges>
  <mergeCells count="52">
    <mergeCell ref="I19:I22"/>
    <mergeCell ref="B13:G13"/>
    <mergeCell ref="B14:G14"/>
    <mergeCell ref="B18:G18"/>
    <mergeCell ref="B19:G19"/>
    <mergeCell ref="B21:G21"/>
    <mergeCell ref="H10:H22"/>
    <mergeCell ref="B20:G20"/>
    <mergeCell ref="B22:G22"/>
    <mergeCell ref="B11:G11"/>
    <mergeCell ref="B12:G12"/>
    <mergeCell ref="B15:G15"/>
    <mergeCell ref="B16:G16"/>
    <mergeCell ref="A9:G9"/>
    <mergeCell ref="B17:G17"/>
    <mergeCell ref="A1:B1"/>
    <mergeCell ref="C1:J1"/>
    <mergeCell ref="H2:I2"/>
    <mergeCell ref="H3:I3"/>
    <mergeCell ref="H4:I4"/>
    <mergeCell ref="A2:B2"/>
    <mergeCell ref="D2:E2"/>
    <mergeCell ref="I10:I13"/>
    <mergeCell ref="B10:G10"/>
    <mergeCell ref="I15:I17"/>
    <mergeCell ref="A3:A8"/>
    <mergeCell ref="B3:B8"/>
    <mergeCell ref="C3:C8"/>
    <mergeCell ref="H5:I5"/>
    <mergeCell ref="H6:I6"/>
    <mergeCell ref="H7:I7"/>
    <mergeCell ref="H8:I8"/>
    <mergeCell ref="T1:T2"/>
    <mergeCell ref="X1:X2"/>
    <mergeCell ref="U1:U2"/>
    <mergeCell ref="V1:V2"/>
    <mergeCell ref="Y1:Y2"/>
    <mergeCell ref="Z1:Z2"/>
    <mergeCell ref="J10:J11"/>
    <mergeCell ref="Q1:Q2"/>
    <mergeCell ref="K1:P1"/>
    <mergeCell ref="K10:P22"/>
    <mergeCell ref="J19:J22"/>
    <mergeCell ref="J15:J18"/>
    <mergeCell ref="J12:J13"/>
    <mergeCell ref="K9:P9"/>
    <mergeCell ref="Q12:Q13"/>
    <mergeCell ref="T12:T13"/>
    <mergeCell ref="R1:R2"/>
    <mergeCell ref="S1:S2"/>
    <mergeCell ref="W1:W2"/>
    <mergeCell ref="W12:W13"/>
  </mergeCells>
  <printOptions horizontalCentered="1" verticalCentered="1"/>
  <pageMargins left="0.70866141732283472" right="0.70866141732283472" top="0.74803149606299213" bottom="0.74803149606299213" header="0.31496062992125984" footer="0.31496062992125984"/>
  <pageSetup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fitToPage="1"/>
  </sheetPr>
  <dimension ref="A1:Z17"/>
  <sheetViews>
    <sheetView showGridLines="0" topLeftCell="H18" zoomScale="66" zoomScaleNormal="66" zoomScalePageLayoutView="80" workbookViewId="0">
      <selection activeCell="C26" sqref="C26"/>
    </sheetView>
  </sheetViews>
  <sheetFormatPr baseColWidth="10" defaultColWidth="5.375" defaultRowHeight="18.75" x14ac:dyDescent="0.25"/>
  <cols>
    <col min="1" max="1" width="4.125" style="17" bestFit="1" customWidth="1"/>
    <col min="2" max="2" width="25.5" style="17" bestFit="1" customWidth="1"/>
    <col min="3" max="3" width="22.875" style="17" customWidth="1"/>
    <col min="4" max="4" width="3" style="17" bestFit="1" customWidth="1"/>
    <col min="5" max="5" width="25.125" style="17" customWidth="1"/>
    <col min="6" max="6" width="20.375" style="17" bestFit="1" customWidth="1"/>
    <col min="7" max="7" width="16" style="17" customWidth="1"/>
    <col min="8" max="8" width="19.375" style="17" customWidth="1"/>
    <col min="9" max="9" width="30.5" style="17" customWidth="1"/>
    <col min="10" max="10" width="15.375" style="17" bestFit="1" customWidth="1"/>
    <col min="11" max="11" width="8.5" style="17" hidden="1" customWidth="1"/>
    <col min="12" max="12" width="8.5" style="17" customWidth="1"/>
    <col min="13" max="16" width="8.5" style="17" hidden="1" customWidth="1"/>
    <col min="17" max="18" width="27.5" style="17" hidden="1" customWidth="1"/>
    <col min="19" max="19" width="39.25" style="17" hidden="1" customWidth="1"/>
    <col min="20" max="22" width="24.625" style="17" customWidth="1"/>
    <col min="23" max="23" width="24.625" style="17" hidden="1" customWidth="1"/>
    <col min="24" max="24" width="18.625" style="17" hidden="1" customWidth="1"/>
    <col min="25" max="25" width="11.625" style="17" hidden="1" customWidth="1"/>
    <col min="26" max="26" width="14.875" style="17" hidden="1" customWidth="1"/>
    <col min="27" max="27" width="5.375" style="17" customWidth="1"/>
    <col min="28" max="16384" width="5.375" style="17"/>
  </cols>
  <sheetData>
    <row r="1" spans="1:26" x14ac:dyDescent="0.25">
      <c r="A1" s="618" t="s">
        <v>0</v>
      </c>
      <c r="B1" s="619"/>
      <c r="C1" s="620" t="s">
        <v>155</v>
      </c>
      <c r="D1" s="621"/>
      <c r="E1" s="621"/>
      <c r="F1" s="621"/>
      <c r="G1" s="621"/>
      <c r="H1" s="621"/>
      <c r="I1" s="621"/>
      <c r="J1" s="622"/>
      <c r="K1" s="680" t="s">
        <v>267</v>
      </c>
      <c r="L1" s="680"/>
      <c r="M1" s="680"/>
      <c r="N1" s="680"/>
      <c r="O1" s="680"/>
      <c r="P1" s="680"/>
      <c r="Q1" s="681" t="s">
        <v>818</v>
      </c>
      <c r="R1" s="613" t="s">
        <v>1084</v>
      </c>
      <c r="S1" s="613" t="s">
        <v>1085</v>
      </c>
      <c r="T1" s="661" t="s">
        <v>963</v>
      </c>
      <c r="U1" s="609" t="s">
        <v>1206</v>
      </c>
      <c r="V1" s="609" t="s">
        <v>1085</v>
      </c>
      <c r="W1" s="662" t="s">
        <v>1106</v>
      </c>
      <c r="X1" s="787" t="s">
        <v>964</v>
      </c>
      <c r="Y1" s="787" t="s">
        <v>965</v>
      </c>
      <c r="Z1" s="787" t="s">
        <v>966</v>
      </c>
    </row>
    <row r="2" spans="1:26" x14ac:dyDescent="0.25">
      <c r="A2" s="618" t="s">
        <v>1</v>
      </c>
      <c r="B2" s="619"/>
      <c r="C2" s="8" t="s">
        <v>2</v>
      </c>
      <c r="D2" s="618" t="s">
        <v>3</v>
      </c>
      <c r="E2" s="619"/>
      <c r="F2" s="8" t="s">
        <v>4</v>
      </c>
      <c r="G2" s="8" t="s">
        <v>27</v>
      </c>
      <c r="H2" s="618" t="s">
        <v>5</v>
      </c>
      <c r="I2" s="619"/>
      <c r="J2" s="8" t="s">
        <v>6</v>
      </c>
      <c r="K2" s="9">
        <v>2017</v>
      </c>
      <c r="L2" s="9">
        <v>2018</v>
      </c>
      <c r="M2" s="9">
        <v>2019</v>
      </c>
      <c r="N2" s="9">
        <v>2020</v>
      </c>
      <c r="O2" s="9">
        <v>2021</v>
      </c>
      <c r="P2" s="9">
        <v>2022</v>
      </c>
      <c r="Q2" s="681"/>
      <c r="R2" s="613"/>
      <c r="S2" s="613"/>
      <c r="T2" s="661"/>
      <c r="U2" s="609"/>
      <c r="V2" s="609"/>
      <c r="W2" s="662"/>
      <c r="X2" s="787"/>
      <c r="Y2" s="787"/>
      <c r="Z2" s="787"/>
    </row>
    <row r="3" spans="1:26" ht="79.5" customHeight="1" x14ac:dyDescent="0.25">
      <c r="A3" s="626"/>
      <c r="B3" s="628" t="s">
        <v>240</v>
      </c>
      <c r="C3" s="669" t="s">
        <v>816</v>
      </c>
      <c r="D3" s="19" t="s">
        <v>9</v>
      </c>
      <c r="E3" s="272" t="s">
        <v>760</v>
      </c>
      <c r="F3" s="11" t="s">
        <v>241</v>
      </c>
      <c r="G3" s="11" t="s">
        <v>530</v>
      </c>
      <c r="H3" s="611"/>
      <c r="I3" s="612"/>
      <c r="J3" s="11"/>
      <c r="K3" s="162">
        <v>0.1666</v>
      </c>
      <c r="L3" s="323">
        <v>0.1666</v>
      </c>
      <c r="M3" s="434">
        <v>0.1666</v>
      </c>
      <c r="N3" s="18">
        <v>0.1666</v>
      </c>
      <c r="O3" s="18">
        <v>0.1666</v>
      </c>
      <c r="P3" s="170">
        <v>0.1666</v>
      </c>
      <c r="Q3" s="282" t="s">
        <v>921</v>
      </c>
      <c r="R3" s="385">
        <v>1</v>
      </c>
      <c r="S3" s="399"/>
      <c r="T3" s="171" t="s">
        <v>1019</v>
      </c>
      <c r="U3" s="519">
        <v>1</v>
      </c>
      <c r="V3" s="171"/>
      <c r="W3" s="171" t="s">
        <v>1019</v>
      </c>
      <c r="X3" s="171"/>
      <c r="Y3" s="171"/>
      <c r="Z3" s="171"/>
    </row>
    <row r="4" spans="1:26" ht="141.75" customHeight="1" x14ac:dyDescent="0.25">
      <c r="A4" s="627"/>
      <c r="B4" s="629"/>
      <c r="C4" s="669"/>
      <c r="D4" s="19" t="s">
        <v>10</v>
      </c>
      <c r="E4" s="272" t="s">
        <v>761</v>
      </c>
      <c r="F4" s="11" t="s">
        <v>242</v>
      </c>
      <c r="G4" s="11" t="s">
        <v>243</v>
      </c>
      <c r="H4" s="611"/>
      <c r="I4" s="612"/>
      <c r="J4" s="11"/>
      <c r="K4" s="162">
        <v>0.21249999999999999</v>
      </c>
      <c r="L4" s="323">
        <v>0.21249999999999999</v>
      </c>
      <c r="M4" s="434">
        <v>0.21249999999999999</v>
      </c>
      <c r="N4" s="18">
        <v>0.21249999999999999</v>
      </c>
      <c r="O4" s="22">
        <v>2.5000000000000001E-2</v>
      </c>
      <c r="P4" s="184">
        <v>2.5000000000000001E-2</v>
      </c>
      <c r="Q4" s="282" t="s">
        <v>876</v>
      </c>
      <c r="R4" s="385">
        <v>0.81</v>
      </c>
      <c r="S4" s="399" t="s">
        <v>1101</v>
      </c>
      <c r="T4" s="196" t="s">
        <v>1018</v>
      </c>
      <c r="U4" s="519">
        <v>1</v>
      </c>
      <c r="V4" s="196"/>
      <c r="W4" s="194" t="s">
        <v>1176</v>
      </c>
      <c r="X4" s="171"/>
      <c r="Y4" s="171"/>
      <c r="Z4" s="171"/>
    </row>
    <row r="5" spans="1:26" ht="321" customHeight="1" x14ac:dyDescent="0.25">
      <c r="A5" s="627"/>
      <c r="B5" s="629"/>
      <c r="C5" s="669"/>
      <c r="D5" s="19" t="s">
        <v>11</v>
      </c>
      <c r="E5" s="272" t="s">
        <v>762</v>
      </c>
      <c r="F5" s="11" t="s">
        <v>244</v>
      </c>
      <c r="G5" s="11" t="s">
        <v>95</v>
      </c>
      <c r="H5" s="611"/>
      <c r="I5" s="612"/>
      <c r="J5" s="11"/>
      <c r="K5" s="162">
        <v>0.1333</v>
      </c>
      <c r="L5" s="323">
        <v>0.1333</v>
      </c>
      <c r="M5" s="434">
        <v>0.1333</v>
      </c>
      <c r="N5" s="18">
        <v>0.1333</v>
      </c>
      <c r="O5" s="18">
        <v>0.1333</v>
      </c>
      <c r="P5" s="170">
        <v>0.1333</v>
      </c>
      <c r="Q5" s="282" t="s">
        <v>877</v>
      </c>
      <c r="R5" s="385">
        <v>1</v>
      </c>
      <c r="S5" s="399"/>
      <c r="T5" s="171" t="s">
        <v>1017</v>
      </c>
      <c r="U5" s="519">
        <v>1</v>
      </c>
      <c r="V5" s="171"/>
      <c r="W5" s="197" t="s">
        <v>1177</v>
      </c>
      <c r="X5" s="171"/>
      <c r="Y5" s="171"/>
      <c r="Z5" s="171"/>
    </row>
    <row r="6" spans="1:26" ht="132" customHeight="1" x14ac:dyDescent="0.25">
      <c r="A6" s="627"/>
      <c r="B6" s="668"/>
      <c r="C6" s="669"/>
      <c r="D6" s="19" t="s">
        <v>12</v>
      </c>
      <c r="E6" s="272" t="s">
        <v>763</v>
      </c>
      <c r="F6" s="11" t="s">
        <v>245</v>
      </c>
      <c r="G6" s="11" t="s">
        <v>95</v>
      </c>
      <c r="H6" s="611"/>
      <c r="I6" s="612"/>
      <c r="J6" s="11"/>
      <c r="K6" s="162">
        <v>0.1666</v>
      </c>
      <c r="L6" s="323">
        <v>0.1666</v>
      </c>
      <c r="M6" s="434">
        <v>0.1666</v>
      </c>
      <c r="N6" s="18">
        <v>0.1666</v>
      </c>
      <c r="O6" s="18">
        <v>0.1666</v>
      </c>
      <c r="P6" s="170">
        <v>0.1666</v>
      </c>
      <c r="Q6" s="282" t="s">
        <v>916</v>
      </c>
      <c r="R6" s="385">
        <v>1</v>
      </c>
      <c r="S6" s="399"/>
      <c r="T6" s="195" t="s">
        <v>1016</v>
      </c>
      <c r="U6" s="519">
        <v>1</v>
      </c>
      <c r="V6" s="195"/>
      <c r="W6" s="197" t="s">
        <v>1178</v>
      </c>
      <c r="X6" s="171"/>
      <c r="Y6" s="171"/>
      <c r="Z6" s="171"/>
    </row>
    <row r="7" spans="1:26" ht="53.1" hidden="1" customHeight="1" x14ac:dyDescent="0.25">
      <c r="A7" s="623" t="s">
        <v>7</v>
      </c>
      <c r="B7" s="624"/>
      <c r="C7" s="624"/>
      <c r="D7" s="624"/>
      <c r="E7" s="624"/>
      <c r="F7" s="624"/>
      <c r="G7" s="657"/>
      <c r="H7" s="126" t="s">
        <v>640</v>
      </c>
      <c r="I7" s="9" t="s">
        <v>2</v>
      </c>
      <c r="J7" s="9" t="s">
        <v>8</v>
      </c>
      <c r="K7" s="697" t="s">
        <v>22</v>
      </c>
      <c r="L7" s="732"/>
      <c r="M7" s="732"/>
      <c r="N7" s="732"/>
      <c r="O7" s="732"/>
      <c r="P7" s="732"/>
      <c r="Q7" s="283" t="s">
        <v>818</v>
      </c>
      <c r="R7" s="283"/>
      <c r="S7" s="400"/>
      <c r="T7" s="207" t="s">
        <v>963</v>
      </c>
      <c r="U7" s="488" t="s">
        <v>1206</v>
      </c>
      <c r="V7" s="488" t="s">
        <v>1085</v>
      </c>
      <c r="W7" s="428" t="s">
        <v>1109</v>
      </c>
      <c r="X7" s="171"/>
      <c r="Y7" s="171"/>
      <c r="Z7" s="171"/>
    </row>
    <row r="8" spans="1:26" ht="69" hidden="1" customHeight="1" x14ac:dyDescent="0.25">
      <c r="A8" s="8" t="s">
        <v>64</v>
      </c>
      <c r="B8" s="685" t="s">
        <v>236</v>
      </c>
      <c r="C8" s="788"/>
      <c r="D8" s="788"/>
      <c r="E8" s="788"/>
      <c r="F8" s="788"/>
      <c r="G8" s="788"/>
      <c r="H8" s="143"/>
      <c r="I8" s="144" t="s">
        <v>630</v>
      </c>
      <c r="J8" s="28">
        <v>2022</v>
      </c>
      <c r="K8" s="679" t="s">
        <v>235</v>
      </c>
      <c r="L8" s="679"/>
      <c r="M8" s="679"/>
      <c r="N8" s="679"/>
      <c r="O8" s="679"/>
      <c r="P8" s="759"/>
      <c r="Q8" s="282" t="s">
        <v>921</v>
      </c>
      <c r="R8" s="282"/>
      <c r="S8" s="399"/>
      <c r="T8" s="171" t="s">
        <v>1019</v>
      </c>
      <c r="U8" s="171"/>
      <c r="V8" s="171"/>
      <c r="W8" s="171"/>
      <c r="X8" s="171"/>
      <c r="Y8" s="171"/>
      <c r="Z8" s="171"/>
    </row>
    <row r="9" spans="1:26" ht="95.25" hidden="1" customHeight="1" x14ac:dyDescent="0.25">
      <c r="A9" s="8" t="s">
        <v>67</v>
      </c>
      <c r="B9" s="685" t="s">
        <v>237</v>
      </c>
      <c r="C9" s="788"/>
      <c r="D9" s="788"/>
      <c r="E9" s="788"/>
      <c r="F9" s="788"/>
      <c r="G9" s="788"/>
      <c r="H9" s="143"/>
      <c r="I9" s="145" t="s">
        <v>239</v>
      </c>
      <c r="J9" s="23">
        <v>2018</v>
      </c>
      <c r="K9" s="679"/>
      <c r="L9" s="679"/>
      <c r="M9" s="679"/>
      <c r="N9" s="679"/>
      <c r="O9" s="679"/>
      <c r="P9" s="759"/>
      <c r="Q9" s="282" t="s">
        <v>876</v>
      </c>
      <c r="R9" s="282"/>
      <c r="S9" s="399"/>
      <c r="T9" s="196" t="s">
        <v>1018</v>
      </c>
      <c r="U9" s="196"/>
      <c r="V9" s="196"/>
      <c r="W9" s="194" t="s">
        <v>1176</v>
      </c>
      <c r="X9" s="171"/>
      <c r="Y9" s="171"/>
      <c r="Z9" s="171"/>
    </row>
    <row r="10" spans="1:26" ht="243.75" hidden="1" x14ac:dyDescent="0.25">
      <c r="A10" s="8" t="s">
        <v>68</v>
      </c>
      <c r="B10" s="685" t="s">
        <v>817</v>
      </c>
      <c r="C10" s="788"/>
      <c r="D10" s="788"/>
      <c r="E10" s="788"/>
      <c r="F10" s="788"/>
      <c r="G10" s="788"/>
      <c r="H10" s="143"/>
      <c r="I10" s="146" t="s">
        <v>529</v>
      </c>
      <c r="J10" s="759">
        <v>2022</v>
      </c>
      <c r="K10" s="679"/>
      <c r="L10" s="679"/>
      <c r="M10" s="679"/>
      <c r="N10" s="679"/>
      <c r="O10" s="679"/>
      <c r="P10" s="759"/>
      <c r="Q10" s="282"/>
      <c r="R10" s="282"/>
      <c r="S10" s="399"/>
      <c r="T10" s="171" t="s">
        <v>1017</v>
      </c>
      <c r="U10" s="171"/>
      <c r="V10" s="171"/>
      <c r="W10" s="197" t="s">
        <v>1177</v>
      </c>
      <c r="X10" s="171"/>
      <c r="Y10" s="171"/>
      <c r="Z10" s="171"/>
    </row>
    <row r="11" spans="1:26" ht="94.5" hidden="1" customHeight="1" x14ac:dyDescent="0.25">
      <c r="A11" s="8" t="s">
        <v>70</v>
      </c>
      <c r="B11" s="685" t="s">
        <v>238</v>
      </c>
      <c r="C11" s="788"/>
      <c r="D11" s="788"/>
      <c r="E11" s="788"/>
      <c r="F11" s="788"/>
      <c r="G11" s="788"/>
      <c r="H11" s="143"/>
      <c r="I11" s="147" t="s">
        <v>485</v>
      </c>
      <c r="J11" s="759"/>
      <c r="K11" s="679"/>
      <c r="L11" s="679"/>
      <c r="M11" s="679"/>
      <c r="N11" s="679"/>
      <c r="O11" s="679"/>
      <c r="P11" s="759"/>
      <c r="Q11" s="282" t="s">
        <v>916</v>
      </c>
      <c r="R11" s="282"/>
      <c r="S11" s="399"/>
      <c r="T11" s="195" t="s">
        <v>1016</v>
      </c>
      <c r="U11" s="195"/>
      <c r="V11" s="195"/>
      <c r="W11" s="197" t="s">
        <v>1178</v>
      </c>
      <c r="X11" s="171"/>
      <c r="Y11" s="171"/>
      <c r="Z11" s="171"/>
    </row>
    <row r="12" spans="1:26" ht="150" hidden="1" customHeight="1" x14ac:dyDescent="0.25">
      <c r="A12" s="8" t="s">
        <v>163</v>
      </c>
      <c r="B12" s="685" t="s">
        <v>636</v>
      </c>
      <c r="C12" s="788"/>
      <c r="D12" s="788"/>
      <c r="E12" s="788"/>
      <c r="F12" s="788"/>
      <c r="G12" s="788"/>
      <c r="H12" s="143"/>
      <c r="I12" s="148" t="s">
        <v>183</v>
      </c>
      <c r="J12" s="759"/>
      <c r="K12" s="679"/>
      <c r="L12" s="679"/>
      <c r="M12" s="679"/>
      <c r="N12" s="679"/>
      <c r="O12" s="679"/>
      <c r="P12" s="759"/>
      <c r="Q12" s="282" t="s">
        <v>869</v>
      </c>
      <c r="R12" s="282"/>
      <c r="S12" s="399"/>
      <c r="T12" s="171"/>
      <c r="U12" s="171"/>
      <c r="V12" s="171"/>
      <c r="W12" s="171"/>
      <c r="X12" s="171"/>
      <c r="Y12" s="171"/>
      <c r="Z12" s="171"/>
    </row>
    <row r="13" spans="1:26" hidden="1" x14ac:dyDescent="0.25"/>
    <row r="14" spans="1:26" hidden="1" x14ac:dyDescent="0.25"/>
    <row r="15" spans="1:26" hidden="1" x14ac:dyDescent="0.25"/>
    <row r="16" spans="1:26" hidden="1" x14ac:dyDescent="0.25"/>
    <row r="17" hidden="1" x14ac:dyDescent="0.25"/>
  </sheetData>
  <protectedRanges>
    <protectedRange sqref="Q12:S12" name="Rango1_4_6"/>
    <protectedRange sqref="Q4:S4 Q9:S9" name="Rango1_4_5"/>
    <protectedRange sqref="Q5:S5" name="Rango1_4_6_1"/>
    <protectedRange sqref="T6 V6" name="Rango1_4_6_2"/>
    <protectedRange sqref="T11:V11" name="Rango1_4_6_3"/>
    <protectedRange sqref="T4 T9:V9 V4" name="Rango1_4_5_1"/>
    <protectedRange sqref="W4 W9" name="Rango1_4_3"/>
    <protectedRange sqref="W5 W10" name="Rango1_4_4"/>
    <protectedRange sqref="W6 W11" name="Rango1_4_5_2"/>
  </protectedRanges>
  <mergeCells count="32">
    <mergeCell ref="A7:G7"/>
    <mergeCell ref="Q1:Q2"/>
    <mergeCell ref="K1:P1"/>
    <mergeCell ref="A2:B2"/>
    <mergeCell ref="D2:E2"/>
    <mergeCell ref="A3:A6"/>
    <mergeCell ref="B3:B6"/>
    <mergeCell ref="C3:C6"/>
    <mergeCell ref="A1:B1"/>
    <mergeCell ref="C1:J1"/>
    <mergeCell ref="H2:I2"/>
    <mergeCell ref="H3:I3"/>
    <mergeCell ref="H4:I4"/>
    <mergeCell ref="H5:I5"/>
    <mergeCell ref="H6:I6"/>
    <mergeCell ref="B8:G8"/>
    <mergeCell ref="K8:P12"/>
    <mergeCell ref="B9:G9"/>
    <mergeCell ref="B10:G10"/>
    <mergeCell ref="B11:G11"/>
    <mergeCell ref="B12:G12"/>
    <mergeCell ref="T1:T2"/>
    <mergeCell ref="X1:X2"/>
    <mergeCell ref="Y1:Y2"/>
    <mergeCell ref="Z1:Z2"/>
    <mergeCell ref="J10:J12"/>
    <mergeCell ref="K7:P7"/>
    <mergeCell ref="R1:R2"/>
    <mergeCell ref="S1:S2"/>
    <mergeCell ref="W1:W2"/>
    <mergeCell ref="U1:U2"/>
    <mergeCell ref="V1:V2"/>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45" orientation="landscape" copies="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AF1000"/>
  <sheetViews>
    <sheetView showGridLines="0" zoomScale="69" zoomScaleNormal="69" zoomScalePageLayoutView="60" workbookViewId="0">
      <selection activeCell="B3" sqref="B3:B9"/>
    </sheetView>
  </sheetViews>
  <sheetFormatPr baseColWidth="10" defaultColWidth="13.5" defaultRowHeight="15" customHeight="1" x14ac:dyDescent="0.3"/>
  <cols>
    <col min="1" max="1" width="7.875" style="55" customWidth="1"/>
    <col min="2" max="2" width="26" style="55" customWidth="1"/>
    <col min="3" max="3" width="36.5" style="55" customWidth="1"/>
    <col min="4" max="4" width="3.125" style="55" customWidth="1"/>
    <col min="5" max="5" width="30.875" style="55" customWidth="1"/>
    <col min="6" max="6" width="25" style="55" customWidth="1"/>
    <col min="7" max="7" width="25" style="55" hidden="1" customWidth="1"/>
    <col min="8" max="8" width="25" style="128" hidden="1" customWidth="1"/>
    <col min="9" max="9" width="21.5" style="55" hidden="1" customWidth="1"/>
    <col min="10" max="10" width="30.125" style="55" hidden="1" customWidth="1"/>
    <col min="11" max="11" width="10.875" style="55" hidden="1" customWidth="1"/>
    <col min="12" max="12" width="10.875" style="55" customWidth="1"/>
    <col min="13" max="16" width="10.875" style="55" hidden="1" customWidth="1"/>
    <col min="17" max="17" width="25.75" style="55" hidden="1" customWidth="1"/>
    <col min="18" max="19" width="25.75" style="379" hidden="1" customWidth="1"/>
    <col min="20" max="20" width="24.25" style="55" customWidth="1"/>
    <col min="21" max="21" width="24.25" style="504" customWidth="1"/>
    <col min="22" max="22" width="45.375" style="504" customWidth="1"/>
    <col min="23" max="23" width="24.375" style="419" hidden="1" customWidth="1"/>
    <col min="24" max="24" width="18.75" style="55" hidden="1" customWidth="1"/>
    <col min="25" max="25" width="19.375" style="55" hidden="1" customWidth="1"/>
    <col min="26" max="26" width="14.875" style="55" hidden="1" customWidth="1"/>
    <col min="27" max="32" width="10.875" style="55" customWidth="1"/>
    <col min="33" max="16384" width="13.5" style="55"/>
  </cols>
  <sheetData>
    <row r="1" spans="1:32" ht="15.75" customHeight="1" x14ac:dyDescent="0.3">
      <c r="A1" s="807" t="s">
        <v>0</v>
      </c>
      <c r="B1" s="796"/>
      <c r="C1" s="794" t="s">
        <v>453</v>
      </c>
      <c r="D1" s="795"/>
      <c r="E1" s="795"/>
      <c r="F1" s="795"/>
      <c r="G1" s="795"/>
      <c r="H1" s="795"/>
      <c r="I1" s="795"/>
      <c r="J1" s="796"/>
      <c r="K1" s="789" t="s">
        <v>267</v>
      </c>
      <c r="L1" s="795"/>
      <c r="M1" s="795"/>
      <c r="N1" s="795"/>
      <c r="O1" s="795"/>
      <c r="P1" s="796"/>
      <c r="Q1" s="681" t="s">
        <v>818</v>
      </c>
      <c r="R1" s="613" t="s">
        <v>1084</v>
      </c>
      <c r="S1" s="613" t="s">
        <v>1085</v>
      </c>
      <c r="T1" s="682" t="s">
        <v>963</v>
      </c>
      <c r="U1" s="609" t="s">
        <v>1206</v>
      </c>
      <c r="V1" s="609" t="s">
        <v>1085</v>
      </c>
      <c r="W1" s="683" t="s">
        <v>1110</v>
      </c>
      <c r="X1" s="604" t="s">
        <v>964</v>
      </c>
      <c r="Y1" s="604" t="s">
        <v>965</v>
      </c>
      <c r="Z1" s="604" t="s">
        <v>966</v>
      </c>
      <c r="AA1" s="54"/>
      <c r="AB1" s="54"/>
      <c r="AC1" s="54"/>
      <c r="AD1" s="54"/>
      <c r="AE1" s="54"/>
      <c r="AF1" s="54"/>
    </row>
    <row r="2" spans="1:32" ht="36" customHeight="1" x14ac:dyDescent="0.3">
      <c r="A2" s="807" t="s">
        <v>1</v>
      </c>
      <c r="B2" s="796"/>
      <c r="C2" s="56" t="s">
        <v>2</v>
      </c>
      <c r="D2" s="807" t="s">
        <v>3</v>
      </c>
      <c r="E2" s="796"/>
      <c r="F2" s="56" t="s">
        <v>4</v>
      </c>
      <c r="G2" s="56" t="s">
        <v>27</v>
      </c>
      <c r="H2" s="807" t="s">
        <v>5</v>
      </c>
      <c r="I2" s="824"/>
      <c r="J2" s="66" t="s">
        <v>6</v>
      </c>
      <c r="K2" s="57">
        <v>2017</v>
      </c>
      <c r="L2" s="57">
        <v>2018</v>
      </c>
      <c r="M2" s="57">
        <v>2019</v>
      </c>
      <c r="N2" s="57">
        <v>2020</v>
      </c>
      <c r="O2" s="57">
        <v>2021</v>
      </c>
      <c r="P2" s="57">
        <v>2022</v>
      </c>
      <c r="Q2" s="681"/>
      <c r="R2" s="613"/>
      <c r="S2" s="613"/>
      <c r="T2" s="682"/>
      <c r="U2" s="609"/>
      <c r="V2" s="609"/>
      <c r="W2" s="683"/>
      <c r="X2" s="604"/>
      <c r="Y2" s="604"/>
      <c r="Z2" s="604"/>
      <c r="AA2" s="54"/>
      <c r="AB2" s="54"/>
      <c r="AC2" s="54"/>
      <c r="AD2" s="54"/>
      <c r="AE2" s="54"/>
      <c r="AF2" s="54"/>
    </row>
    <row r="3" spans="1:32" ht="201" customHeight="1" x14ac:dyDescent="0.3">
      <c r="A3" s="792"/>
      <c r="B3" s="815" t="s">
        <v>378</v>
      </c>
      <c r="C3" s="808" t="s">
        <v>254</v>
      </c>
      <c r="D3" s="58" t="s">
        <v>9</v>
      </c>
      <c r="E3" s="287" t="s">
        <v>764</v>
      </c>
      <c r="F3" s="59" t="s">
        <v>266</v>
      </c>
      <c r="G3" s="59" t="s">
        <v>259</v>
      </c>
      <c r="H3" s="813" t="s">
        <v>555</v>
      </c>
      <c r="I3" s="825"/>
      <c r="J3" s="115" t="s">
        <v>605</v>
      </c>
      <c r="K3" s="284" t="s">
        <v>258</v>
      </c>
      <c r="L3" s="325" t="s">
        <v>258</v>
      </c>
      <c r="M3" s="479">
        <v>0.1666</v>
      </c>
      <c r="N3" s="60" t="s">
        <v>258</v>
      </c>
      <c r="O3" s="60" t="s">
        <v>258</v>
      </c>
      <c r="P3" s="163" t="s">
        <v>258</v>
      </c>
      <c r="Q3" s="117" t="s">
        <v>922</v>
      </c>
      <c r="R3" s="385">
        <v>1</v>
      </c>
      <c r="S3" s="117"/>
      <c r="T3" s="117" t="s">
        <v>1023</v>
      </c>
      <c r="U3" s="519">
        <v>1</v>
      </c>
      <c r="V3" s="117"/>
      <c r="W3" s="478" t="s">
        <v>1192</v>
      </c>
      <c r="X3" s="117"/>
      <c r="Y3" s="117"/>
      <c r="Z3" s="117"/>
      <c r="AA3" s="54"/>
      <c r="AB3" s="54"/>
      <c r="AC3" s="54"/>
      <c r="AD3" s="54"/>
      <c r="AE3" s="54"/>
      <c r="AF3" s="54"/>
    </row>
    <row r="4" spans="1:32" ht="93.75" x14ac:dyDescent="0.3">
      <c r="A4" s="793"/>
      <c r="B4" s="816"/>
      <c r="C4" s="793"/>
      <c r="D4" s="58" t="s">
        <v>10</v>
      </c>
      <c r="E4" s="287" t="s">
        <v>765</v>
      </c>
      <c r="F4" s="59" t="s">
        <v>461</v>
      </c>
      <c r="G4" s="59" t="s">
        <v>265</v>
      </c>
      <c r="H4" s="826"/>
      <c r="I4" s="827"/>
      <c r="J4" s="114" t="s">
        <v>418</v>
      </c>
      <c r="K4" s="285">
        <v>1</v>
      </c>
      <c r="L4" s="324">
        <v>1</v>
      </c>
      <c r="M4" s="432">
        <v>1</v>
      </c>
      <c r="N4" s="62">
        <v>1</v>
      </c>
      <c r="O4" s="62">
        <v>1</v>
      </c>
      <c r="P4" s="176">
        <v>1</v>
      </c>
      <c r="Q4" s="117" t="s">
        <v>923</v>
      </c>
      <c r="R4" s="385">
        <v>1</v>
      </c>
      <c r="S4" s="117"/>
      <c r="T4" s="117" t="s">
        <v>1024</v>
      </c>
      <c r="U4" s="519">
        <v>1</v>
      </c>
      <c r="V4" s="117"/>
      <c r="W4" s="478" t="s">
        <v>1024</v>
      </c>
      <c r="X4" s="117"/>
      <c r="Y4" s="117"/>
      <c r="Z4" s="117"/>
      <c r="AA4" s="54"/>
      <c r="AB4" s="54"/>
      <c r="AC4" s="54"/>
      <c r="AD4" s="54"/>
      <c r="AE4" s="54"/>
      <c r="AF4" s="54"/>
    </row>
    <row r="5" spans="1:32" ht="131.25" x14ac:dyDescent="0.3">
      <c r="A5" s="793"/>
      <c r="B5" s="816"/>
      <c r="C5" s="793"/>
      <c r="D5" s="58" t="s">
        <v>11</v>
      </c>
      <c r="E5" s="287" t="s">
        <v>766</v>
      </c>
      <c r="F5" s="59" t="s">
        <v>264</v>
      </c>
      <c r="G5" s="59" t="s">
        <v>232</v>
      </c>
      <c r="H5" s="813" t="s">
        <v>556</v>
      </c>
      <c r="I5" s="814"/>
      <c r="J5" s="59" t="s">
        <v>557</v>
      </c>
      <c r="K5" s="286" t="s">
        <v>258</v>
      </c>
      <c r="L5" s="325" t="s">
        <v>258</v>
      </c>
      <c r="M5" s="465" t="s">
        <v>258</v>
      </c>
      <c r="N5" s="60" t="s">
        <v>258</v>
      </c>
      <c r="O5" s="60" t="s">
        <v>258</v>
      </c>
      <c r="P5" s="163" t="s">
        <v>258</v>
      </c>
      <c r="Q5" s="117" t="s">
        <v>246</v>
      </c>
      <c r="R5" s="385">
        <v>1</v>
      </c>
      <c r="S5" s="117"/>
      <c r="T5" s="117" t="s">
        <v>1025</v>
      </c>
      <c r="U5" s="519">
        <v>1</v>
      </c>
      <c r="V5" s="117"/>
      <c r="W5" s="468" t="s">
        <v>1025</v>
      </c>
      <c r="X5" s="117"/>
      <c r="Y5" s="117"/>
      <c r="Z5" s="117"/>
      <c r="AA5" s="54"/>
      <c r="AB5" s="54"/>
      <c r="AC5" s="54"/>
      <c r="AD5" s="54"/>
      <c r="AE5" s="54"/>
      <c r="AF5" s="54"/>
    </row>
    <row r="6" spans="1:32" ht="176.25" customHeight="1" x14ac:dyDescent="0.3">
      <c r="A6" s="793"/>
      <c r="B6" s="816"/>
      <c r="C6" s="793"/>
      <c r="D6" s="58" t="s">
        <v>12</v>
      </c>
      <c r="E6" s="287" t="s">
        <v>767</v>
      </c>
      <c r="F6" s="59" t="s">
        <v>262</v>
      </c>
      <c r="G6" s="59" t="s">
        <v>232</v>
      </c>
      <c r="H6" s="813" t="s">
        <v>558</v>
      </c>
      <c r="I6" s="814"/>
      <c r="J6" s="59" t="s">
        <v>419</v>
      </c>
      <c r="K6" s="286" t="s">
        <v>258</v>
      </c>
      <c r="L6" s="325" t="s">
        <v>258</v>
      </c>
      <c r="M6" s="465" t="s">
        <v>258</v>
      </c>
      <c r="N6" s="60" t="s">
        <v>258</v>
      </c>
      <c r="O6" s="60" t="s">
        <v>258</v>
      </c>
      <c r="P6" s="163" t="s">
        <v>258</v>
      </c>
      <c r="Q6" s="117" t="s">
        <v>924</v>
      </c>
      <c r="R6" s="385">
        <v>1</v>
      </c>
      <c r="S6" s="117"/>
      <c r="T6" s="117" t="s">
        <v>1026</v>
      </c>
      <c r="U6" s="519">
        <v>1</v>
      </c>
      <c r="V6" s="117"/>
      <c r="W6" s="468" t="s">
        <v>1026</v>
      </c>
      <c r="X6" s="117"/>
      <c r="Y6" s="117"/>
      <c r="Z6" s="117"/>
      <c r="AA6" s="54"/>
      <c r="AB6" s="54"/>
      <c r="AC6" s="54"/>
      <c r="AD6" s="54"/>
      <c r="AE6" s="54"/>
      <c r="AF6" s="54"/>
    </row>
    <row r="7" spans="1:32" ht="348.75" customHeight="1" x14ac:dyDescent="0.3">
      <c r="A7" s="793"/>
      <c r="B7" s="816"/>
      <c r="C7" s="793"/>
      <c r="D7" s="58" t="s">
        <v>13</v>
      </c>
      <c r="E7" s="287" t="s">
        <v>768</v>
      </c>
      <c r="F7" s="59" t="s">
        <v>261</v>
      </c>
      <c r="G7" s="59" t="s">
        <v>259</v>
      </c>
      <c r="H7" s="813" t="s">
        <v>560</v>
      </c>
      <c r="I7" s="814"/>
      <c r="J7" s="59"/>
      <c r="K7" s="286" t="s">
        <v>258</v>
      </c>
      <c r="L7" s="325" t="s">
        <v>258</v>
      </c>
      <c r="M7" s="465" t="s">
        <v>258</v>
      </c>
      <c r="N7" s="60" t="s">
        <v>258</v>
      </c>
      <c r="O7" s="60" t="s">
        <v>258</v>
      </c>
      <c r="P7" s="163" t="s">
        <v>258</v>
      </c>
      <c r="Q7" s="196" t="s">
        <v>925</v>
      </c>
      <c r="R7" s="385">
        <v>0.9</v>
      </c>
      <c r="S7" s="196" t="s">
        <v>1103</v>
      </c>
      <c r="T7" s="195" t="s">
        <v>1027</v>
      </c>
      <c r="U7" s="519">
        <v>0</v>
      </c>
      <c r="V7" s="390" t="s">
        <v>1218</v>
      </c>
      <c r="W7" s="480" t="s">
        <v>1193</v>
      </c>
      <c r="X7" s="117"/>
      <c r="Y7" s="117"/>
      <c r="Z7" s="117"/>
      <c r="AA7" s="54"/>
      <c r="AB7" s="54"/>
      <c r="AC7" s="54"/>
      <c r="AD7" s="54"/>
      <c r="AE7" s="54"/>
      <c r="AF7" s="54"/>
    </row>
    <row r="8" spans="1:32" ht="128.1" customHeight="1" x14ac:dyDescent="0.3">
      <c r="A8" s="793"/>
      <c r="B8" s="816"/>
      <c r="C8" s="793"/>
      <c r="D8" s="58" t="s">
        <v>14</v>
      </c>
      <c r="E8" s="287" t="s">
        <v>769</v>
      </c>
      <c r="F8" s="59" t="s">
        <v>260</v>
      </c>
      <c r="G8" s="59" t="s">
        <v>259</v>
      </c>
      <c r="H8" s="813" t="s">
        <v>559</v>
      </c>
      <c r="I8" s="814"/>
      <c r="J8" s="59"/>
      <c r="K8" s="286" t="s">
        <v>258</v>
      </c>
      <c r="L8" s="325" t="s">
        <v>258</v>
      </c>
      <c r="M8" s="465" t="s">
        <v>258</v>
      </c>
      <c r="N8" s="60" t="s">
        <v>258</v>
      </c>
      <c r="O8" s="60" t="s">
        <v>258</v>
      </c>
      <c r="P8" s="163" t="s">
        <v>258</v>
      </c>
      <c r="Q8" s="196" t="s">
        <v>926</v>
      </c>
      <c r="R8" s="385">
        <v>1</v>
      </c>
      <c r="S8" s="196"/>
      <c r="T8" s="195" t="s">
        <v>1028</v>
      </c>
      <c r="U8" s="519">
        <v>1</v>
      </c>
      <c r="V8" s="195"/>
      <c r="W8" s="480" t="s">
        <v>1194</v>
      </c>
      <c r="X8" s="117"/>
      <c r="Y8" s="117"/>
      <c r="Z8" s="117"/>
      <c r="AA8" s="54"/>
      <c r="AB8" s="54"/>
      <c r="AC8" s="54"/>
      <c r="AD8" s="54"/>
      <c r="AE8" s="54"/>
      <c r="AF8" s="54"/>
    </row>
    <row r="9" spans="1:32" ht="131.25" x14ac:dyDescent="0.3">
      <c r="A9" s="793"/>
      <c r="B9" s="817"/>
      <c r="C9" s="809"/>
      <c r="D9" s="58" t="s">
        <v>15</v>
      </c>
      <c r="E9" s="287" t="s">
        <v>770</v>
      </c>
      <c r="F9" s="59" t="s">
        <v>257</v>
      </c>
      <c r="G9" s="59" t="s">
        <v>256</v>
      </c>
      <c r="H9" s="813" t="s">
        <v>561</v>
      </c>
      <c r="I9" s="814"/>
      <c r="J9" s="59"/>
      <c r="K9" s="111">
        <v>0</v>
      </c>
      <c r="L9" s="324">
        <v>1</v>
      </c>
      <c r="M9" s="62">
        <v>0</v>
      </c>
      <c r="N9" s="62">
        <v>1</v>
      </c>
      <c r="O9" s="62">
        <v>0</v>
      </c>
      <c r="P9" s="176">
        <v>1</v>
      </c>
      <c r="Q9" s="117"/>
      <c r="R9" s="385"/>
      <c r="S9" s="117"/>
      <c r="T9" s="195" t="s">
        <v>1029</v>
      </c>
      <c r="U9" s="519">
        <v>1</v>
      </c>
      <c r="V9" s="195"/>
      <c r="W9" s="195"/>
      <c r="X9" s="117"/>
      <c r="Y9" s="117"/>
      <c r="Z9" s="117"/>
      <c r="AA9" s="54"/>
      <c r="AB9" s="54"/>
      <c r="AC9" s="54"/>
      <c r="AD9" s="54"/>
      <c r="AE9" s="54"/>
      <c r="AF9" s="54"/>
    </row>
    <row r="10" spans="1:32" ht="36" hidden="1" customHeight="1" x14ac:dyDescent="0.3">
      <c r="A10" s="789" t="s">
        <v>7</v>
      </c>
      <c r="B10" s="790"/>
      <c r="C10" s="790"/>
      <c r="D10" s="790"/>
      <c r="E10" s="790"/>
      <c r="F10" s="790"/>
      <c r="G10" s="791"/>
      <c r="H10" s="126" t="s">
        <v>640</v>
      </c>
      <c r="I10" s="57" t="s">
        <v>2</v>
      </c>
      <c r="J10" s="57" t="s">
        <v>8</v>
      </c>
      <c r="K10" s="789" t="s">
        <v>22</v>
      </c>
      <c r="L10" s="795"/>
      <c r="M10" s="795"/>
      <c r="N10" s="795"/>
      <c r="O10" s="795"/>
      <c r="P10" s="795"/>
      <c r="Q10" s="264" t="s">
        <v>818</v>
      </c>
      <c r="R10" s="370"/>
      <c r="S10" s="370"/>
      <c r="T10" s="172" t="s">
        <v>963</v>
      </c>
      <c r="U10" s="488"/>
      <c r="V10" s="488"/>
      <c r="W10" s="428" t="s">
        <v>1109</v>
      </c>
      <c r="X10" s="117"/>
      <c r="Y10" s="117"/>
      <c r="Z10" s="117"/>
      <c r="AA10" s="54"/>
      <c r="AB10" s="54"/>
      <c r="AC10" s="54"/>
      <c r="AD10" s="54"/>
      <c r="AE10" s="54"/>
      <c r="AF10" s="54"/>
    </row>
    <row r="11" spans="1:32" ht="135" hidden="1" x14ac:dyDescent="0.3">
      <c r="A11" s="56" t="s">
        <v>64</v>
      </c>
      <c r="B11" s="804" t="s">
        <v>255</v>
      </c>
      <c r="C11" s="805"/>
      <c r="D11" s="805"/>
      <c r="E11" s="805"/>
      <c r="F11" s="805"/>
      <c r="G11" s="806"/>
      <c r="H11" s="810" t="s">
        <v>661</v>
      </c>
      <c r="I11" s="808" t="s">
        <v>254</v>
      </c>
      <c r="J11" s="808">
        <v>2022</v>
      </c>
      <c r="K11" s="797" t="s">
        <v>253</v>
      </c>
      <c r="L11" s="798"/>
      <c r="M11" s="798"/>
      <c r="N11" s="798"/>
      <c r="O11" s="798"/>
      <c r="P11" s="798"/>
      <c r="Q11" s="117" t="s">
        <v>922</v>
      </c>
      <c r="R11" s="117"/>
      <c r="S11" s="117"/>
      <c r="T11" s="194" t="s">
        <v>1023</v>
      </c>
      <c r="U11" s="194"/>
      <c r="V11" s="194"/>
      <c r="W11" s="194"/>
      <c r="X11" s="117"/>
      <c r="Y11" s="117"/>
      <c r="Z11" s="117"/>
      <c r="AA11" s="54"/>
      <c r="AB11" s="54"/>
      <c r="AC11" s="54"/>
      <c r="AD11" s="54"/>
      <c r="AE11" s="54"/>
      <c r="AF11" s="54"/>
    </row>
    <row r="12" spans="1:32" ht="75" hidden="1" x14ac:dyDescent="0.3">
      <c r="A12" s="56" t="s">
        <v>66</v>
      </c>
      <c r="B12" s="804" t="s">
        <v>252</v>
      </c>
      <c r="C12" s="805"/>
      <c r="D12" s="805"/>
      <c r="E12" s="805"/>
      <c r="F12" s="805"/>
      <c r="G12" s="806"/>
      <c r="H12" s="811"/>
      <c r="I12" s="822"/>
      <c r="J12" s="822"/>
      <c r="K12" s="799"/>
      <c r="L12" s="800"/>
      <c r="M12" s="800"/>
      <c r="N12" s="800"/>
      <c r="O12" s="800"/>
      <c r="P12" s="801"/>
      <c r="Q12" s="117" t="s">
        <v>923</v>
      </c>
      <c r="R12" s="117"/>
      <c r="S12" s="117"/>
      <c r="T12" s="195" t="s">
        <v>1024</v>
      </c>
      <c r="U12" s="195"/>
      <c r="V12" s="195"/>
      <c r="W12" s="195"/>
      <c r="X12" s="117"/>
      <c r="Y12" s="117"/>
      <c r="Z12" s="117"/>
      <c r="AA12" s="54"/>
      <c r="AB12" s="54"/>
      <c r="AC12" s="54"/>
      <c r="AD12" s="54"/>
      <c r="AE12" s="54"/>
      <c r="AF12" s="54"/>
    </row>
    <row r="13" spans="1:32" ht="56.25" hidden="1" customHeight="1" x14ac:dyDescent="0.3">
      <c r="A13" s="56" t="s">
        <v>68</v>
      </c>
      <c r="B13" s="804" t="s">
        <v>251</v>
      </c>
      <c r="C13" s="805"/>
      <c r="D13" s="805"/>
      <c r="E13" s="805"/>
      <c r="F13" s="805"/>
      <c r="G13" s="806"/>
      <c r="H13" s="811"/>
      <c r="I13" s="822"/>
      <c r="J13" s="822"/>
      <c r="K13" s="799"/>
      <c r="L13" s="800"/>
      <c r="M13" s="800"/>
      <c r="N13" s="800"/>
      <c r="O13" s="800"/>
      <c r="P13" s="801"/>
      <c r="Q13" s="818" t="s">
        <v>246</v>
      </c>
      <c r="R13" s="380"/>
      <c r="S13" s="380"/>
      <c r="T13" s="820" t="s">
        <v>1025</v>
      </c>
      <c r="U13" s="502"/>
      <c r="V13" s="502"/>
      <c r="W13" s="417"/>
      <c r="X13" s="117"/>
      <c r="Y13" s="117"/>
      <c r="Z13" s="117"/>
      <c r="AA13" s="54"/>
      <c r="AB13" s="54"/>
      <c r="AC13" s="54"/>
      <c r="AD13" s="54"/>
      <c r="AE13" s="54"/>
      <c r="AF13" s="54"/>
    </row>
    <row r="14" spans="1:32" ht="48" hidden="1" customHeight="1" x14ac:dyDescent="0.3">
      <c r="A14" s="56" t="s">
        <v>103</v>
      </c>
      <c r="B14" s="804" t="s">
        <v>250</v>
      </c>
      <c r="C14" s="805"/>
      <c r="D14" s="805"/>
      <c r="E14" s="805"/>
      <c r="F14" s="805"/>
      <c r="G14" s="806"/>
      <c r="H14" s="811"/>
      <c r="I14" s="823"/>
      <c r="J14" s="822"/>
      <c r="K14" s="799"/>
      <c r="L14" s="800"/>
      <c r="M14" s="800"/>
      <c r="N14" s="800"/>
      <c r="O14" s="800"/>
      <c r="P14" s="801"/>
      <c r="Q14" s="819"/>
      <c r="R14" s="381"/>
      <c r="S14" s="381"/>
      <c r="T14" s="821"/>
      <c r="U14" s="503"/>
      <c r="V14" s="503"/>
      <c r="W14" s="418"/>
      <c r="X14" s="117"/>
      <c r="Y14" s="117"/>
      <c r="Z14" s="117"/>
      <c r="AA14" s="54"/>
      <c r="AB14" s="54"/>
      <c r="AC14" s="54"/>
      <c r="AD14" s="54"/>
      <c r="AE14" s="54"/>
      <c r="AF14" s="54"/>
    </row>
    <row r="15" spans="1:32" ht="90.95" hidden="1" customHeight="1" x14ac:dyDescent="0.3">
      <c r="A15" s="56" t="s">
        <v>70</v>
      </c>
      <c r="B15" s="804" t="s">
        <v>249</v>
      </c>
      <c r="C15" s="805"/>
      <c r="D15" s="805"/>
      <c r="E15" s="805"/>
      <c r="F15" s="805"/>
      <c r="G15" s="806"/>
      <c r="H15" s="811"/>
      <c r="I15" s="133" t="s">
        <v>637</v>
      </c>
      <c r="J15" s="822"/>
      <c r="K15" s="799"/>
      <c r="L15" s="800"/>
      <c r="M15" s="800"/>
      <c r="N15" s="800"/>
      <c r="O15" s="800"/>
      <c r="P15" s="801"/>
      <c r="Q15" s="117" t="s">
        <v>924</v>
      </c>
      <c r="R15" s="117"/>
      <c r="S15" s="117"/>
      <c r="T15" s="341" t="s">
        <v>1026</v>
      </c>
      <c r="U15" s="341"/>
      <c r="V15" s="341"/>
      <c r="W15" s="341"/>
      <c r="X15" s="117"/>
      <c r="Y15" s="117"/>
      <c r="Z15" s="117"/>
      <c r="AA15" s="54"/>
      <c r="AB15" s="54"/>
      <c r="AC15" s="54"/>
      <c r="AD15" s="54"/>
      <c r="AE15" s="54"/>
      <c r="AF15" s="54"/>
    </row>
    <row r="16" spans="1:32" ht="45" hidden="1" x14ac:dyDescent="0.3">
      <c r="A16" s="56" t="s">
        <v>36</v>
      </c>
      <c r="B16" s="804" t="s">
        <v>248</v>
      </c>
      <c r="C16" s="805"/>
      <c r="D16" s="805"/>
      <c r="E16" s="805"/>
      <c r="F16" s="805"/>
      <c r="G16" s="806"/>
      <c r="H16" s="811"/>
      <c r="I16" s="808" t="s">
        <v>254</v>
      </c>
      <c r="J16" s="822"/>
      <c r="K16" s="799"/>
      <c r="L16" s="800"/>
      <c r="M16" s="800"/>
      <c r="N16" s="800"/>
      <c r="O16" s="800"/>
      <c r="P16" s="801"/>
      <c r="Q16" s="196" t="s">
        <v>925</v>
      </c>
      <c r="R16" s="196"/>
      <c r="S16" s="196"/>
      <c r="T16" s="195" t="s">
        <v>1027</v>
      </c>
      <c r="U16" s="195"/>
      <c r="V16" s="195"/>
      <c r="W16" s="195"/>
      <c r="X16" s="117"/>
      <c r="Y16" s="117"/>
      <c r="Z16" s="117"/>
      <c r="AA16" s="54"/>
      <c r="AB16" s="54"/>
      <c r="AC16" s="54"/>
      <c r="AD16" s="54"/>
      <c r="AE16" s="54"/>
      <c r="AF16" s="54"/>
    </row>
    <row r="17" spans="1:32" ht="75" hidden="1" x14ac:dyDescent="0.3">
      <c r="A17" s="56" t="s">
        <v>106</v>
      </c>
      <c r="B17" s="804" t="s">
        <v>247</v>
      </c>
      <c r="C17" s="805"/>
      <c r="D17" s="805"/>
      <c r="E17" s="805"/>
      <c r="F17" s="805"/>
      <c r="G17" s="806"/>
      <c r="H17" s="811"/>
      <c r="I17" s="822"/>
      <c r="J17" s="822"/>
      <c r="K17" s="799"/>
      <c r="L17" s="800"/>
      <c r="M17" s="800"/>
      <c r="N17" s="800"/>
      <c r="O17" s="800"/>
      <c r="P17" s="801"/>
      <c r="Q17" s="196" t="s">
        <v>926</v>
      </c>
      <c r="R17" s="196"/>
      <c r="S17" s="196"/>
      <c r="T17" s="195" t="s">
        <v>1028</v>
      </c>
      <c r="U17" s="195"/>
      <c r="V17" s="195"/>
      <c r="W17" s="195"/>
      <c r="X17" s="117"/>
      <c r="Y17" s="117"/>
      <c r="Z17" s="117"/>
      <c r="AA17" s="54"/>
      <c r="AB17" s="54"/>
      <c r="AC17" s="54"/>
      <c r="AD17" s="54"/>
      <c r="AE17" s="54"/>
      <c r="AF17" s="54"/>
    </row>
    <row r="18" spans="1:32" ht="75.75" hidden="1" customHeight="1" x14ac:dyDescent="0.3">
      <c r="A18" s="56" t="s">
        <v>149</v>
      </c>
      <c r="B18" s="804" t="s">
        <v>246</v>
      </c>
      <c r="C18" s="805"/>
      <c r="D18" s="805"/>
      <c r="E18" s="805"/>
      <c r="F18" s="805"/>
      <c r="G18" s="806"/>
      <c r="H18" s="812"/>
      <c r="I18" s="823"/>
      <c r="J18" s="823"/>
      <c r="K18" s="802"/>
      <c r="L18" s="803"/>
      <c r="M18" s="803"/>
      <c r="N18" s="803"/>
      <c r="O18" s="803"/>
      <c r="P18" s="803"/>
      <c r="Q18" s="117"/>
      <c r="R18" s="117"/>
      <c r="S18" s="117"/>
      <c r="T18" s="341" t="s">
        <v>1025</v>
      </c>
      <c r="U18" s="341"/>
      <c r="V18" s="341"/>
      <c r="W18" s="341"/>
      <c r="X18" s="117"/>
      <c r="Y18" s="117"/>
      <c r="Z18" s="117"/>
      <c r="AA18" s="54"/>
      <c r="AB18" s="54"/>
      <c r="AC18" s="54"/>
      <c r="AD18" s="54"/>
      <c r="AE18" s="54"/>
      <c r="AF18" s="54"/>
    </row>
    <row r="19" spans="1:32" ht="18.75" x14ac:dyDescent="0.3">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row>
    <row r="20" spans="1:32" ht="18.75" x14ac:dyDescent="0.3">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row>
    <row r="21" spans="1:32" ht="18.75" x14ac:dyDescent="0.3">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row>
    <row r="22" spans="1:32" ht="18.75" x14ac:dyDescent="0.3">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row>
    <row r="23" spans="1:32" ht="18.75" x14ac:dyDescent="0.3">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row>
    <row r="24" spans="1:32" ht="18.75" x14ac:dyDescent="0.3">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row>
    <row r="25" spans="1:32" ht="18.75" x14ac:dyDescent="0.3">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row>
    <row r="26" spans="1:32" ht="18.75" x14ac:dyDescent="0.3">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row>
    <row r="27" spans="1:32" ht="18.75" x14ac:dyDescent="0.3">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row>
    <row r="28" spans="1:32" ht="18.75" x14ac:dyDescent="0.3">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row>
    <row r="29" spans="1:32" ht="18.75" x14ac:dyDescent="0.3">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row>
    <row r="30" spans="1:32" ht="18.75" x14ac:dyDescent="0.3">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row>
    <row r="31" spans="1:32" ht="18.75" x14ac:dyDescent="0.3">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row>
    <row r="32" spans="1:32" ht="18.75" x14ac:dyDescent="0.3">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row>
    <row r="33" spans="1:32" ht="18.75" x14ac:dyDescent="0.3">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row>
    <row r="34" spans="1:32" ht="18.75"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row>
    <row r="35" spans="1:32" ht="18.75" x14ac:dyDescent="0.3">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row>
    <row r="36" spans="1:32" ht="18.75" x14ac:dyDescent="0.3">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row>
    <row r="37" spans="1:32" ht="18.75" x14ac:dyDescent="0.3">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row>
    <row r="38" spans="1:32" ht="18.75" x14ac:dyDescent="0.3">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row>
    <row r="39" spans="1:32" ht="18.75" x14ac:dyDescent="0.3">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row>
    <row r="40" spans="1:32" ht="18.75" x14ac:dyDescent="0.3">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row>
    <row r="41" spans="1:32" ht="18.75" x14ac:dyDescent="0.3">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row>
    <row r="42" spans="1:32" ht="18.75" x14ac:dyDescent="0.3">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row>
    <row r="43" spans="1:32" ht="18.75" x14ac:dyDescent="0.3">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row>
    <row r="44" spans="1:32" ht="18.75" x14ac:dyDescent="0.3">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row>
    <row r="45" spans="1:32" ht="18.75" x14ac:dyDescent="0.3">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row>
    <row r="46" spans="1:32" ht="18.75" x14ac:dyDescent="0.3">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row>
    <row r="47" spans="1:32" ht="18.75" x14ac:dyDescent="0.3">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row>
    <row r="48" spans="1:32" ht="18.75" x14ac:dyDescent="0.3">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row>
    <row r="49" spans="1:32" ht="18.75" x14ac:dyDescent="0.3">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row>
    <row r="50" spans="1:32" ht="18.75" x14ac:dyDescent="0.3">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row>
    <row r="51" spans="1:32" ht="18.75" x14ac:dyDescent="0.3">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row>
    <row r="52" spans="1:32" ht="18.75" x14ac:dyDescent="0.3">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row>
    <row r="53" spans="1:32" ht="18.75" x14ac:dyDescent="0.3">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row>
    <row r="54" spans="1:32" ht="18.75" x14ac:dyDescent="0.3">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row>
    <row r="55" spans="1:32" ht="18.75" x14ac:dyDescent="0.3">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row>
    <row r="56" spans="1:32" ht="18.75" x14ac:dyDescent="0.3">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row>
    <row r="57" spans="1:32" ht="18.75" x14ac:dyDescent="0.3">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row>
    <row r="58" spans="1:32" ht="18.75" x14ac:dyDescent="0.3">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row>
    <row r="59" spans="1:32" ht="18.75" x14ac:dyDescent="0.3">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row>
    <row r="60" spans="1:32" ht="18.75" x14ac:dyDescent="0.3">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row>
    <row r="61" spans="1:32" ht="18.75" x14ac:dyDescent="0.3">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row>
    <row r="62" spans="1:32" ht="18.75" x14ac:dyDescent="0.3">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row>
    <row r="63" spans="1:32" ht="18.75" x14ac:dyDescent="0.3">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row>
    <row r="64" spans="1:32" ht="18.75" x14ac:dyDescent="0.3">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row>
    <row r="65" spans="1:32" ht="18.75" x14ac:dyDescent="0.3">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row>
    <row r="66" spans="1:32" ht="18.75" x14ac:dyDescent="0.3">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row>
    <row r="67" spans="1:32" ht="18.75" x14ac:dyDescent="0.3">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row>
    <row r="68" spans="1:32" ht="18.75" x14ac:dyDescent="0.3">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row>
    <row r="69" spans="1:32" ht="18.75" x14ac:dyDescent="0.3">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row>
    <row r="70" spans="1:32" ht="18.75" x14ac:dyDescent="0.3">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row>
    <row r="71" spans="1:32" ht="18.75" x14ac:dyDescent="0.3">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row>
    <row r="72" spans="1:32" ht="18.75" x14ac:dyDescent="0.3">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row>
    <row r="73" spans="1:32" ht="18.75" x14ac:dyDescent="0.3">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2" ht="18.75" x14ac:dyDescent="0.3">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row>
    <row r="75" spans="1:32" ht="18.75" x14ac:dyDescent="0.3">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row>
    <row r="76" spans="1:32" ht="18.75" x14ac:dyDescent="0.3">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row>
    <row r="77" spans="1:32" ht="18.75" x14ac:dyDescent="0.3">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row>
    <row r="78" spans="1:32" ht="18.75" x14ac:dyDescent="0.3">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row>
    <row r="79" spans="1:32" ht="18.75" x14ac:dyDescent="0.3">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row>
    <row r="80" spans="1:32" ht="18.75" x14ac:dyDescent="0.3">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row>
    <row r="81" spans="1:32" ht="18.75" x14ac:dyDescent="0.3">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row>
    <row r="82" spans="1:32" ht="18.75" x14ac:dyDescent="0.3">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row>
    <row r="83" spans="1:32" ht="18.75" x14ac:dyDescent="0.3">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row>
    <row r="84" spans="1:32" ht="18.75" x14ac:dyDescent="0.3">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row>
    <row r="85" spans="1:32" ht="18.75" x14ac:dyDescent="0.3">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row>
    <row r="86" spans="1:32" ht="18.75" x14ac:dyDescent="0.3">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row>
    <row r="87" spans="1:32" ht="18.75" x14ac:dyDescent="0.3">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row>
    <row r="88" spans="1:32" ht="18.75" x14ac:dyDescent="0.3">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row>
    <row r="89" spans="1:32" ht="18.75" x14ac:dyDescent="0.3">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row>
    <row r="90" spans="1:32" ht="18.75" x14ac:dyDescent="0.3">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row>
    <row r="91" spans="1:32" ht="18.75" x14ac:dyDescent="0.3">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row>
    <row r="92" spans="1:32" ht="18.75" x14ac:dyDescent="0.3">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row>
    <row r="93" spans="1:32" ht="18.75" x14ac:dyDescent="0.3">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row>
    <row r="94" spans="1:32" ht="18.75" x14ac:dyDescent="0.3">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row>
    <row r="95" spans="1:32" ht="18.75" x14ac:dyDescent="0.3">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row>
    <row r="96" spans="1:32" ht="18.75" x14ac:dyDescent="0.3">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row>
    <row r="97" spans="1:32" ht="18.75" x14ac:dyDescent="0.3">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row>
    <row r="98" spans="1:32" ht="18.75" x14ac:dyDescent="0.3">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row>
    <row r="99" spans="1:32" ht="18.75" x14ac:dyDescent="0.3">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row>
    <row r="100" spans="1:32" ht="18.75" x14ac:dyDescent="0.3">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row>
    <row r="101" spans="1:32" ht="18.75" x14ac:dyDescent="0.3">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row>
    <row r="102" spans="1:32" ht="18.75" x14ac:dyDescent="0.3">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row>
    <row r="103" spans="1:32" ht="18.75" x14ac:dyDescent="0.3">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row>
    <row r="104" spans="1:32" ht="18.75" x14ac:dyDescent="0.3">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row>
    <row r="105" spans="1:32" ht="18.75" x14ac:dyDescent="0.3">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row>
    <row r="106" spans="1:32" ht="18.75" x14ac:dyDescent="0.3">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row>
    <row r="107" spans="1:32" ht="18.75" x14ac:dyDescent="0.3">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row>
    <row r="108" spans="1:32" ht="18.75" x14ac:dyDescent="0.3">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row>
    <row r="109" spans="1:32" ht="18.75" x14ac:dyDescent="0.3">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row>
    <row r="110" spans="1:32" ht="18.75" x14ac:dyDescent="0.3">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row>
    <row r="111" spans="1:32" ht="18.75" x14ac:dyDescent="0.3">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row>
    <row r="112" spans="1:32" ht="18.75" x14ac:dyDescent="0.3">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row>
    <row r="113" spans="1:32" ht="18.75" x14ac:dyDescent="0.3">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row>
    <row r="114" spans="1:32" ht="18.75" x14ac:dyDescent="0.3">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row>
    <row r="115" spans="1:32" ht="18.75" x14ac:dyDescent="0.3">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row>
    <row r="116" spans="1:32" ht="18.75" x14ac:dyDescent="0.3">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row>
    <row r="117" spans="1:32" ht="18.75" x14ac:dyDescent="0.3">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row>
    <row r="118" spans="1:32" ht="18.75" x14ac:dyDescent="0.3">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row>
    <row r="119" spans="1:32" ht="18.75" x14ac:dyDescent="0.3">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row>
    <row r="120" spans="1:32" ht="18.75" x14ac:dyDescent="0.3">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row>
    <row r="121" spans="1:32" ht="18.75" x14ac:dyDescent="0.3">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row>
    <row r="122" spans="1:32" ht="18.75" x14ac:dyDescent="0.3">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row>
    <row r="123" spans="1:32" ht="18.75" x14ac:dyDescent="0.3">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row>
    <row r="124" spans="1:32" ht="18.75" x14ac:dyDescent="0.3">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row>
    <row r="125" spans="1:32" ht="18.75" x14ac:dyDescent="0.3">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row>
    <row r="126" spans="1:32" ht="18.75" x14ac:dyDescent="0.3">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row>
    <row r="127" spans="1:32" ht="18.75" x14ac:dyDescent="0.3">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row>
    <row r="128" spans="1:32" ht="18.75" x14ac:dyDescent="0.3">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row>
    <row r="129" spans="1:32" ht="18.75" x14ac:dyDescent="0.3">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row>
    <row r="130" spans="1:32" ht="18.75" x14ac:dyDescent="0.3">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row>
    <row r="131" spans="1:32" ht="18.75" x14ac:dyDescent="0.3">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row>
    <row r="132" spans="1:32" ht="18.75" x14ac:dyDescent="0.3">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row>
    <row r="133" spans="1:32" ht="18.75" x14ac:dyDescent="0.3">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row>
    <row r="134" spans="1:32" ht="18.75" x14ac:dyDescent="0.3">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row>
    <row r="135" spans="1:32" ht="18.75" x14ac:dyDescent="0.3">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row>
    <row r="136" spans="1:32" ht="18.75" x14ac:dyDescent="0.3">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row>
    <row r="137" spans="1:32" ht="18.75" x14ac:dyDescent="0.3">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row>
    <row r="138" spans="1:32" ht="18.75" x14ac:dyDescent="0.3">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row>
    <row r="139" spans="1:32" ht="18.75" x14ac:dyDescent="0.3">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row>
    <row r="140" spans="1:32" ht="18.75" x14ac:dyDescent="0.3">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row>
    <row r="141" spans="1:32" ht="18.75" x14ac:dyDescent="0.3">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row>
    <row r="142" spans="1:32" ht="18.75" x14ac:dyDescent="0.3">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row>
    <row r="143" spans="1:32" ht="18.75" x14ac:dyDescent="0.3">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row>
    <row r="144" spans="1:32" ht="18.75" x14ac:dyDescent="0.3">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row>
    <row r="145" spans="1:32" ht="18.75" x14ac:dyDescent="0.3">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row>
    <row r="146" spans="1:32" ht="18.75" x14ac:dyDescent="0.3">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row>
    <row r="147" spans="1:32" ht="18.75" x14ac:dyDescent="0.3">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row>
    <row r="148" spans="1:32" ht="18.75" x14ac:dyDescent="0.3">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row>
    <row r="149" spans="1:32" ht="18.75" x14ac:dyDescent="0.3">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row>
    <row r="150" spans="1:32" ht="18.75" x14ac:dyDescent="0.3">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row>
    <row r="151" spans="1:32" ht="18.75" x14ac:dyDescent="0.3">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row>
    <row r="152" spans="1:32" ht="18.75" x14ac:dyDescent="0.3">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row>
    <row r="153" spans="1:32" ht="18.75" x14ac:dyDescent="0.3">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row>
    <row r="154" spans="1:32" ht="18.75" x14ac:dyDescent="0.3">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row>
    <row r="155" spans="1:32" ht="18.75" x14ac:dyDescent="0.3">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row>
    <row r="156" spans="1:32" ht="18.75" x14ac:dyDescent="0.3">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row>
    <row r="157" spans="1:32" ht="18.75" x14ac:dyDescent="0.3">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row>
    <row r="158" spans="1:32" ht="18.75" x14ac:dyDescent="0.3">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row>
    <row r="159" spans="1:32" ht="18.75" x14ac:dyDescent="0.3">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row>
    <row r="160" spans="1:32" ht="18.75" x14ac:dyDescent="0.3">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row>
    <row r="161" spans="1:32" ht="18.75" x14ac:dyDescent="0.3">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row>
    <row r="162" spans="1:32" ht="18.75" x14ac:dyDescent="0.3">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row>
    <row r="163" spans="1:32" ht="18.75" x14ac:dyDescent="0.3">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row>
    <row r="164" spans="1:32" ht="18.75" x14ac:dyDescent="0.3">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row>
    <row r="165" spans="1:32" ht="18.75" x14ac:dyDescent="0.3">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row>
    <row r="166" spans="1:32" ht="18.75" x14ac:dyDescent="0.3">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row>
    <row r="167" spans="1:32" ht="18.75" x14ac:dyDescent="0.3">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row>
    <row r="168" spans="1:32" ht="18.75" x14ac:dyDescent="0.3">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row>
    <row r="169" spans="1:32" ht="18.75" x14ac:dyDescent="0.3">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row>
    <row r="170" spans="1:32" ht="18.75" x14ac:dyDescent="0.3">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row>
    <row r="171" spans="1:32" ht="18.75" x14ac:dyDescent="0.3">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row>
    <row r="172" spans="1:32" ht="18.75" x14ac:dyDescent="0.3">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row>
    <row r="173" spans="1:32" ht="18.75" x14ac:dyDescent="0.3">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row>
    <row r="174" spans="1:32" ht="18.75" x14ac:dyDescent="0.3">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row>
    <row r="175" spans="1:32" ht="18.75" x14ac:dyDescent="0.3">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row>
    <row r="176" spans="1:32" ht="18.75" x14ac:dyDescent="0.3">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row>
    <row r="177" spans="1:32" ht="18.75" x14ac:dyDescent="0.3">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row>
    <row r="178" spans="1:32" ht="18.75" x14ac:dyDescent="0.3">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row>
    <row r="179" spans="1:32" ht="18.75" x14ac:dyDescent="0.3">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row>
    <row r="180" spans="1:32" ht="18.75" x14ac:dyDescent="0.3">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row>
    <row r="181" spans="1:32" ht="18.75" x14ac:dyDescent="0.3">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row>
    <row r="182" spans="1:32" ht="18.75" x14ac:dyDescent="0.3">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row>
    <row r="183" spans="1:32" ht="18.75" x14ac:dyDescent="0.3">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row>
    <row r="184" spans="1:32" ht="18.75" x14ac:dyDescent="0.3">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row>
    <row r="185" spans="1:32" ht="18.75" x14ac:dyDescent="0.3">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row>
    <row r="186" spans="1:32" ht="18.75" x14ac:dyDescent="0.3">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row>
    <row r="187" spans="1:32" ht="18.75" x14ac:dyDescent="0.3">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row>
    <row r="188" spans="1:32" ht="18.75" x14ac:dyDescent="0.3">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row>
    <row r="189" spans="1:32" ht="18.75" x14ac:dyDescent="0.3">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row>
    <row r="190" spans="1:32" ht="18.75" x14ac:dyDescent="0.3">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row>
    <row r="191" spans="1:32" ht="18.75" x14ac:dyDescent="0.3">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row>
    <row r="192" spans="1:32" ht="18.75" x14ac:dyDescent="0.3">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row>
    <row r="193" spans="1:32" ht="18.75" x14ac:dyDescent="0.3">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row>
    <row r="194" spans="1:32" ht="18.75" x14ac:dyDescent="0.3">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row>
    <row r="195" spans="1:32" ht="18.75" x14ac:dyDescent="0.3">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row>
    <row r="196" spans="1:32" ht="18.75" x14ac:dyDescent="0.3">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row>
    <row r="197" spans="1:32" ht="18.75" x14ac:dyDescent="0.3">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row>
    <row r="198" spans="1:32" ht="18.75" x14ac:dyDescent="0.3">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row>
    <row r="199" spans="1:32" ht="18.75" x14ac:dyDescent="0.3">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row>
    <row r="200" spans="1:32" ht="18.75" x14ac:dyDescent="0.3">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row>
    <row r="201" spans="1:32" ht="18.75" x14ac:dyDescent="0.3">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row>
    <row r="202" spans="1:32" ht="18.75" x14ac:dyDescent="0.3">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row>
    <row r="203" spans="1:32" ht="18.75" x14ac:dyDescent="0.3">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row>
    <row r="204" spans="1:32" ht="18.75" x14ac:dyDescent="0.3">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row>
    <row r="205" spans="1:32" ht="18.75" x14ac:dyDescent="0.3">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row>
    <row r="206" spans="1:32" ht="18.75" x14ac:dyDescent="0.3">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row>
    <row r="207" spans="1:32" ht="18.75" x14ac:dyDescent="0.3">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row>
    <row r="208" spans="1:32" ht="18.75" x14ac:dyDescent="0.3">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row>
    <row r="209" spans="1:32" ht="18.75" x14ac:dyDescent="0.3">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row>
    <row r="210" spans="1:32" ht="18.75" x14ac:dyDescent="0.3">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row>
    <row r="211" spans="1:32" ht="18.75" x14ac:dyDescent="0.3">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row>
    <row r="212" spans="1:32" ht="18.75" x14ac:dyDescent="0.3">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row>
    <row r="213" spans="1:32" ht="18.75" x14ac:dyDescent="0.3">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row>
    <row r="214" spans="1:32" ht="18.75" x14ac:dyDescent="0.3">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row>
    <row r="215" spans="1:32" ht="18.75" x14ac:dyDescent="0.3">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row>
    <row r="216" spans="1:32" ht="18.75" x14ac:dyDescent="0.3">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row>
    <row r="217" spans="1:32" ht="18.75" x14ac:dyDescent="0.3">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row>
    <row r="218" spans="1:32" ht="18.75" x14ac:dyDescent="0.3">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row>
    <row r="219" spans="1:32" ht="18.75" x14ac:dyDescent="0.3">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row>
    <row r="220" spans="1:32" ht="18.75" x14ac:dyDescent="0.3">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row>
    <row r="221" spans="1:32" ht="18.75" x14ac:dyDescent="0.3">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row>
    <row r="222" spans="1:32" ht="18.75" x14ac:dyDescent="0.3">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row>
    <row r="223" spans="1:32" ht="18.75" x14ac:dyDescent="0.3">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row>
    <row r="224" spans="1:32" ht="18.75" x14ac:dyDescent="0.3">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row>
    <row r="225" spans="1:32" ht="18.75" x14ac:dyDescent="0.3">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row>
    <row r="226" spans="1:32" ht="18.75" x14ac:dyDescent="0.3">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row>
    <row r="227" spans="1:32" ht="18.75" x14ac:dyDescent="0.3">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row>
    <row r="228" spans="1:32" ht="18.75" x14ac:dyDescent="0.3">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row>
    <row r="229" spans="1:32" ht="18.75" x14ac:dyDescent="0.3">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row>
    <row r="230" spans="1:32" ht="18.75" x14ac:dyDescent="0.3">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row>
    <row r="231" spans="1:32" ht="18.75" x14ac:dyDescent="0.3">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row>
    <row r="232" spans="1:32" ht="18.75" x14ac:dyDescent="0.3">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row>
    <row r="233" spans="1:32" ht="18.75" x14ac:dyDescent="0.3">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row>
    <row r="234" spans="1:32" ht="18.75" x14ac:dyDescent="0.3">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row>
    <row r="235" spans="1:32" ht="18.75" x14ac:dyDescent="0.3">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row>
    <row r="236" spans="1:32" ht="18.75" x14ac:dyDescent="0.3">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row>
    <row r="237" spans="1:32" ht="18.75" x14ac:dyDescent="0.3">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row>
    <row r="238" spans="1:32" ht="18.75" x14ac:dyDescent="0.3">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row>
    <row r="239" spans="1:32" ht="18.75" x14ac:dyDescent="0.3">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row>
    <row r="240" spans="1:32" ht="18.75" x14ac:dyDescent="0.3">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row>
    <row r="241" spans="1:32" ht="18.75" x14ac:dyDescent="0.3">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row>
    <row r="242" spans="1:32" ht="18.75" x14ac:dyDescent="0.3">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row>
    <row r="243" spans="1:32" ht="18.75" x14ac:dyDescent="0.3">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row>
    <row r="244" spans="1:32" ht="18.75" x14ac:dyDescent="0.3">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row>
    <row r="245" spans="1:32" ht="18.75" x14ac:dyDescent="0.3">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row>
    <row r="246" spans="1:32" ht="18.75" x14ac:dyDescent="0.3">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row>
    <row r="247" spans="1:32" ht="18.75" x14ac:dyDescent="0.3">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row>
    <row r="248" spans="1:32" ht="18.75" x14ac:dyDescent="0.3">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row>
    <row r="249" spans="1:32" ht="18.75" x14ac:dyDescent="0.3">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row>
    <row r="250" spans="1:32" ht="18.75" x14ac:dyDescent="0.3">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row>
    <row r="251" spans="1:32" ht="18.75" x14ac:dyDescent="0.3">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row>
    <row r="252" spans="1:32" ht="18.75" x14ac:dyDescent="0.3">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row>
    <row r="253" spans="1:32" ht="18.75" x14ac:dyDescent="0.3">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row>
    <row r="254" spans="1:32" ht="18.75" x14ac:dyDescent="0.3">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row>
    <row r="255" spans="1:32" ht="18.75" x14ac:dyDescent="0.3">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row>
    <row r="256" spans="1:32" ht="18.75" x14ac:dyDescent="0.3">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row>
    <row r="257" spans="1:32" ht="18.75" x14ac:dyDescent="0.3">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row>
    <row r="258" spans="1:32" ht="18.75" x14ac:dyDescent="0.3">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row>
    <row r="259" spans="1:32" ht="18.75" x14ac:dyDescent="0.3">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row>
    <row r="260" spans="1:32" ht="18.75" x14ac:dyDescent="0.3">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row>
    <row r="261" spans="1:32" ht="18.75" x14ac:dyDescent="0.3">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row>
    <row r="262" spans="1:32" ht="18.75" x14ac:dyDescent="0.3">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row>
    <row r="263" spans="1:32" ht="18.75" x14ac:dyDescent="0.3">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row>
    <row r="264" spans="1:32" ht="18.75" x14ac:dyDescent="0.3">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row>
    <row r="265" spans="1:32" ht="18.75" x14ac:dyDescent="0.3">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row>
    <row r="266" spans="1:32" ht="18.75" x14ac:dyDescent="0.3">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row>
    <row r="267" spans="1:32" ht="18.75" x14ac:dyDescent="0.3">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row>
    <row r="268" spans="1:32" ht="18.75" x14ac:dyDescent="0.3">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row>
    <row r="269" spans="1:32" ht="18.75" x14ac:dyDescent="0.3">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row>
    <row r="270" spans="1:32" ht="18.75" x14ac:dyDescent="0.3">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row>
    <row r="271" spans="1:32" ht="18.75" x14ac:dyDescent="0.3">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row>
    <row r="272" spans="1:32" ht="18.75" x14ac:dyDescent="0.3">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row>
    <row r="273" spans="1:32" ht="18.75" x14ac:dyDescent="0.3">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row>
    <row r="274" spans="1:32" ht="18.75" x14ac:dyDescent="0.3">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row>
    <row r="275" spans="1:32" ht="18.75" x14ac:dyDescent="0.3">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row>
    <row r="276" spans="1:32" ht="18.75" x14ac:dyDescent="0.3">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row>
    <row r="277" spans="1:32" ht="18.75" x14ac:dyDescent="0.3">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row>
    <row r="278" spans="1:32" ht="18.75" x14ac:dyDescent="0.3">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row>
    <row r="279" spans="1:32" ht="18.75" x14ac:dyDescent="0.3">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row>
    <row r="280" spans="1:32" ht="18.75" x14ac:dyDescent="0.3">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row>
    <row r="281" spans="1:32" ht="18.75" x14ac:dyDescent="0.3">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row>
    <row r="282" spans="1:32" ht="18.75" x14ac:dyDescent="0.3">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row>
    <row r="283" spans="1:32" ht="18.75" x14ac:dyDescent="0.3">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row>
    <row r="284" spans="1:32" ht="18.75" x14ac:dyDescent="0.3">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row>
    <row r="285" spans="1:32" ht="18.75" x14ac:dyDescent="0.3">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row>
    <row r="286" spans="1:32" ht="18.75" x14ac:dyDescent="0.3">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row>
    <row r="287" spans="1:32" ht="18.75" x14ac:dyDescent="0.3">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row>
    <row r="288" spans="1:32" ht="18.75" x14ac:dyDescent="0.3">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row>
    <row r="289" spans="1:32" ht="18.75" x14ac:dyDescent="0.3">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row>
    <row r="290" spans="1:32" ht="18.75" x14ac:dyDescent="0.3">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row>
    <row r="291" spans="1:32" ht="18.75" x14ac:dyDescent="0.3">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row>
    <row r="292" spans="1:32" ht="18.75" x14ac:dyDescent="0.3">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row>
    <row r="293" spans="1:32" ht="18.75" x14ac:dyDescent="0.3">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row>
    <row r="294" spans="1:32" ht="18.75" x14ac:dyDescent="0.3">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row>
    <row r="295" spans="1:32" ht="18.75" x14ac:dyDescent="0.3">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row>
    <row r="296" spans="1:32" ht="18.75" x14ac:dyDescent="0.3">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row>
    <row r="297" spans="1:32" ht="18.75" x14ac:dyDescent="0.3">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row>
    <row r="298" spans="1:32" ht="18.75" x14ac:dyDescent="0.3">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row>
    <row r="299" spans="1:32" ht="18.75" x14ac:dyDescent="0.3">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row>
    <row r="300" spans="1:32" ht="18.75" x14ac:dyDescent="0.3">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54"/>
    </row>
    <row r="301" spans="1:32" ht="18.75" x14ac:dyDescent="0.3">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row>
    <row r="302" spans="1:32" ht="18.75" x14ac:dyDescent="0.3">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row>
    <row r="303" spans="1:32" ht="18.75" x14ac:dyDescent="0.3">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54"/>
    </row>
    <row r="304" spans="1:32" ht="18.75" x14ac:dyDescent="0.3">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row>
    <row r="305" spans="1:32" ht="18.75" x14ac:dyDescent="0.3">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c r="AF305" s="54"/>
    </row>
    <row r="306" spans="1:32" ht="18.75" x14ac:dyDescent="0.3">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row>
    <row r="307" spans="1:32" ht="18.75" x14ac:dyDescent="0.3">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c r="AF307" s="54"/>
    </row>
    <row r="308" spans="1:32" ht="18.75" x14ac:dyDescent="0.3">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row>
    <row r="309" spans="1:32" ht="18.75" x14ac:dyDescent="0.3">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54"/>
    </row>
    <row r="310" spans="1:32" ht="18.75" x14ac:dyDescent="0.3">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c r="AF310" s="54"/>
    </row>
    <row r="311" spans="1:32" ht="18.75" x14ac:dyDescent="0.3">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c r="AF311" s="54"/>
    </row>
    <row r="312" spans="1:32" ht="18.75" x14ac:dyDescent="0.3">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54"/>
    </row>
    <row r="313" spans="1:32" ht="18.75" x14ac:dyDescent="0.3">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row>
    <row r="314" spans="1:32" ht="18.75" x14ac:dyDescent="0.3">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row>
    <row r="315" spans="1:32" ht="18.75" x14ac:dyDescent="0.3">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54"/>
    </row>
    <row r="316" spans="1:32" ht="18.75" x14ac:dyDescent="0.3">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row>
    <row r="317" spans="1:32" ht="18.75" x14ac:dyDescent="0.3">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row>
    <row r="318" spans="1:32" ht="18.75" x14ac:dyDescent="0.3">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54"/>
    </row>
    <row r="319" spans="1:32" ht="18.75" x14ac:dyDescent="0.3">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row>
    <row r="320" spans="1:32" ht="18.75" x14ac:dyDescent="0.3">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row>
    <row r="321" spans="1:32" ht="18.75" x14ac:dyDescent="0.3">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54"/>
    </row>
    <row r="322" spans="1:32" ht="18.75" x14ac:dyDescent="0.3">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row>
    <row r="323" spans="1:32" ht="18.75" x14ac:dyDescent="0.3">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c r="AF323" s="54"/>
    </row>
    <row r="324" spans="1:32" ht="18.75" x14ac:dyDescent="0.3">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c r="AF324" s="54"/>
    </row>
    <row r="325" spans="1:32" ht="18.75" x14ac:dyDescent="0.3">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54"/>
    </row>
    <row r="326" spans="1:32" ht="18.75" x14ac:dyDescent="0.3">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row>
    <row r="327" spans="1:32" ht="18.75" x14ac:dyDescent="0.3">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c r="AF327" s="54"/>
    </row>
    <row r="328" spans="1:32" ht="18.75" x14ac:dyDescent="0.3">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54"/>
    </row>
    <row r="329" spans="1:32" ht="18.75" x14ac:dyDescent="0.3">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c r="AF329" s="54"/>
    </row>
    <row r="330" spans="1:32" ht="18.75" x14ac:dyDescent="0.3">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54"/>
    </row>
    <row r="331" spans="1:32" ht="18.75" x14ac:dyDescent="0.3">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row>
    <row r="332" spans="1:32" ht="18.75" x14ac:dyDescent="0.3">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54"/>
    </row>
    <row r="333" spans="1:32" ht="18.75" x14ac:dyDescent="0.3">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row>
    <row r="334" spans="1:32" ht="18.75" x14ac:dyDescent="0.3">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c r="AF334" s="54"/>
    </row>
    <row r="335" spans="1:32" ht="18.75" x14ac:dyDescent="0.3">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54"/>
    </row>
    <row r="336" spans="1:32" ht="18.75" x14ac:dyDescent="0.3">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row>
    <row r="337" spans="1:32" ht="18.75" x14ac:dyDescent="0.3">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row>
    <row r="338" spans="1:32" ht="18.75" x14ac:dyDescent="0.3">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c r="AF338" s="54"/>
    </row>
    <row r="339" spans="1:32" ht="18.75" x14ac:dyDescent="0.3">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c r="AF339" s="54"/>
    </row>
    <row r="340" spans="1:32" ht="18.75" x14ac:dyDescent="0.3">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c r="AF340" s="54"/>
    </row>
    <row r="341" spans="1:32" ht="18.75" x14ac:dyDescent="0.3">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row>
    <row r="342" spans="1:32" ht="18.75" x14ac:dyDescent="0.3">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c r="AF342" s="54"/>
    </row>
    <row r="343" spans="1:32" ht="18.75" x14ac:dyDescent="0.3">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c r="AF343" s="54"/>
    </row>
    <row r="344" spans="1:32" ht="18.75" x14ac:dyDescent="0.3">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c r="AF344" s="54"/>
    </row>
    <row r="345" spans="1:32" ht="18.75" x14ac:dyDescent="0.3">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54"/>
    </row>
    <row r="346" spans="1:32" ht="18.75" x14ac:dyDescent="0.3">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row>
    <row r="347" spans="1:32" ht="18.75" x14ac:dyDescent="0.3">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row>
    <row r="348" spans="1:32" ht="18.75" x14ac:dyDescent="0.3">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c r="AF348" s="54"/>
    </row>
    <row r="349" spans="1:32" ht="18.75" x14ac:dyDescent="0.3">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row>
    <row r="350" spans="1:32" ht="18.75" x14ac:dyDescent="0.3">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row>
    <row r="351" spans="1:32" ht="18.75" x14ac:dyDescent="0.3">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54"/>
    </row>
    <row r="352" spans="1:32" ht="18.75" x14ac:dyDescent="0.3">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54"/>
    </row>
    <row r="353" spans="1:32" ht="18.75" x14ac:dyDescent="0.3">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row>
    <row r="354" spans="1:32" ht="18.75" x14ac:dyDescent="0.3">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c r="AF354" s="54"/>
    </row>
    <row r="355" spans="1:32" ht="18.75" x14ac:dyDescent="0.3">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row>
    <row r="356" spans="1:32" ht="18.75" x14ac:dyDescent="0.3">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row>
    <row r="357" spans="1:32" ht="18.75" x14ac:dyDescent="0.3">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54"/>
    </row>
    <row r="358" spans="1:32" ht="18.75" x14ac:dyDescent="0.3">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54"/>
    </row>
    <row r="359" spans="1:32" ht="18.75" x14ac:dyDescent="0.3">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row>
    <row r="360" spans="1:32" ht="18.75" x14ac:dyDescent="0.3">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c r="AF360" s="54"/>
    </row>
    <row r="361" spans="1:32" ht="18.75" x14ac:dyDescent="0.3">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54"/>
    </row>
    <row r="362" spans="1:32" ht="18.75" x14ac:dyDescent="0.3">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c r="AF362" s="54"/>
    </row>
    <row r="363" spans="1:32" ht="18.75" x14ac:dyDescent="0.3">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54"/>
    </row>
    <row r="364" spans="1:32" ht="18.75" x14ac:dyDescent="0.3">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row>
    <row r="365" spans="1:32" ht="18.75" x14ac:dyDescent="0.3">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row>
    <row r="366" spans="1:32" ht="18.75" x14ac:dyDescent="0.3">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row>
    <row r="367" spans="1:32" ht="18.75" x14ac:dyDescent="0.3">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row>
    <row r="368" spans="1:32" ht="18.75" x14ac:dyDescent="0.3">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c r="AF368" s="54"/>
    </row>
    <row r="369" spans="1:32" ht="18.75" x14ac:dyDescent="0.3">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c r="AF369" s="54"/>
    </row>
    <row r="370" spans="1:32" ht="18.75" x14ac:dyDescent="0.3">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c r="AD370" s="54"/>
      <c r="AE370" s="54"/>
      <c r="AF370" s="54"/>
    </row>
    <row r="371" spans="1:32" ht="18.75" x14ac:dyDescent="0.3">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row>
    <row r="372" spans="1:32" ht="18.75" x14ac:dyDescent="0.3">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c r="AF372" s="54"/>
    </row>
    <row r="373" spans="1:32" ht="18.75" x14ac:dyDescent="0.3">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row>
    <row r="374" spans="1:32" ht="18.75" x14ac:dyDescent="0.3">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c r="AF374" s="54"/>
    </row>
    <row r="375" spans="1:32" ht="18.75" x14ac:dyDescent="0.3">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row>
    <row r="376" spans="1:32" ht="18.75" x14ac:dyDescent="0.3">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row>
    <row r="377" spans="1:32" ht="18.75" x14ac:dyDescent="0.3">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row>
    <row r="378" spans="1:32" ht="18.75" x14ac:dyDescent="0.3">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row>
    <row r="379" spans="1:32" ht="18.75" x14ac:dyDescent="0.3">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row>
    <row r="380" spans="1:32" ht="18.75" x14ac:dyDescent="0.3">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row>
    <row r="381" spans="1:32" ht="18.75" x14ac:dyDescent="0.3">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row>
    <row r="382" spans="1:32" ht="18.75" x14ac:dyDescent="0.3">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row>
    <row r="383" spans="1:32" ht="18.75" x14ac:dyDescent="0.3">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row>
    <row r="384" spans="1:32" ht="18.75" x14ac:dyDescent="0.3">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row>
    <row r="385" spans="1:32" ht="18.75" x14ac:dyDescent="0.3">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row>
    <row r="386" spans="1:32" ht="18.75" x14ac:dyDescent="0.3">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row>
    <row r="387" spans="1:32" ht="18.75" x14ac:dyDescent="0.3">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c r="AF387" s="54"/>
    </row>
    <row r="388" spans="1:32" ht="18.75" x14ac:dyDescent="0.3">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row>
    <row r="389" spans="1:32" ht="18.75" x14ac:dyDescent="0.3">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row>
    <row r="390" spans="1:32" ht="18.75" x14ac:dyDescent="0.3">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row>
    <row r="391" spans="1:32" ht="18.75" x14ac:dyDescent="0.3">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row>
    <row r="392" spans="1:32" ht="18.75" x14ac:dyDescent="0.3">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row>
    <row r="393" spans="1:32" ht="18.75" x14ac:dyDescent="0.3">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row>
    <row r="394" spans="1:32" ht="18.75" x14ac:dyDescent="0.3">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row>
    <row r="395" spans="1:32" ht="18.75" x14ac:dyDescent="0.3">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row>
    <row r="396" spans="1:32" ht="18.75" x14ac:dyDescent="0.3">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row>
    <row r="397" spans="1:32" ht="18.75" x14ac:dyDescent="0.3">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row>
    <row r="398" spans="1:32" ht="18.75" x14ac:dyDescent="0.3">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row>
    <row r="399" spans="1:32" ht="18.75" x14ac:dyDescent="0.3">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54"/>
    </row>
    <row r="400" spans="1:32" ht="18.75" x14ac:dyDescent="0.3">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row>
    <row r="401" spans="1:32" ht="18.75" x14ac:dyDescent="0.3">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row>
    <row r="402" spans="1:32" ht="18.75" x14ac:dyDescent="0.3">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row>
    <row r="403" spans="1:32" ht="18.75" x14ac:dyDescent="0.3">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row>
    <row r="404" spans="1:32" ht="18.75" x14ac:dyDescent="0.3">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row>
    <row r="405" spans="1:32" ht="18.75" x14ac:dyDescent="0.3">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row>
    <row r="406" spans="1:32" ht="18.75" x14ac:dyDescent="0.3">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row>
    <row r="407" spans="1:32" ht="18.75" x14ac:dyDescent="0.3">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c r="AF407" s="54"/>
    </row>
    <row r="408" spans="1:32" ht="18.75" x14ac:dyDescent="0.3">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c r="AF408" s="54"/>
    </row>
    <row r="409" spans="1:32" ht="18.75" x14ac:dyDescent="0.3">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row>
    <row r="410" spans="1:32" ht="18.75" x14ac:dyDescent="0.3">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row>
    <row r="411" spans="1:32" ht="18.75" x14ac:dyDescent="0.3">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row>
    <row r="412" spans="1:32" ht="18.75" x14ac:dyDescent="0.3">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row>
    <row r="413" spans="1:32" ht="18.75" x14ac:dyDescent="0.3">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row>
    <row r="414" spans="1:32" ht="18.75" x14ac:dyDescent="0.3">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row>
    <row r="415" spans="1:32" ht="18.75" x14ac:dyDescent="0.3">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row>
    <row r="416" spans="1:32" ht="18.75" x14ac:dyDescent="0.3">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row>
    <row r="417" spans="1:32" ht="18.75" x14ac:dyDescent="0.3">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row>
    <row r="418" spans="1:32" ht="18.75" x14ac:dyDescent="0.3">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row>
    <row r="419" spans="1:32" ht="18.75" x14ac:dyDescent="0.3">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row>
    <row r="420" spans="1:32" ht="18.75" x14ac:dyDescent="0.3">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row>
    <row r="421" spans="1:32" ht="18.75" x14ac:dyDescent="0.3">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row>
    <row r="422" spans="1:32" ht="18.75" x14ac:dyDescent="0.3">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row>
    <row r="423" spans="1:32" ht="18.75" x14ac:dyDescent="0.3">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row>
    <row r="424" spans="1:32" ht="18.75" x14ac:dyDescent="0.3">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row>
    <row r="425" spans="1:32" ht="18.75" x14ac:dyDescent="0.3">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row>
    <row r="426" spans="1:32" ht="18.75" x14ac:dyDescent="0.3">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row>
    <row r="427" spans="1:32" ht="18.75" x14ac:dyDescent="0.3">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row>
    <row r="428" spans="1:32" ht="18.75" x14ac:dyDescent="0.3">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row>
    <row r="429" spans="1:32" ht="18.75" x14ac:dyDescent="0.3">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row>
    <row r="430" spans="1:32" ht="18.75" x14ac:dyDescent="0.3">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row>
    <row r="431" spans="1:32" ht="18.75" x14ac:dyDescent="0.3">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row>
    <row r="432" spans="1:32" ht="18.75" x14ac:dyDescent="0.3">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54"/>
    </row>
    <row r="433" spans="1:32" ht="18.75" x14ac:dyDescent="0.3">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row>
    <row r="434" spans="1:32" ht="18.75" x14ac:dyDescent="0.3">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c r="AF434" s="54"/>
    </row>
    <row r="435" spans="1:32" ht="18.75" x14ac:dyDescent="0.3">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row>
    <row r="436" spans="1:32" ht="18.75" x14ac:dyDescent="0.3">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row>
    <row r="437" spans="1:32" ht="18.75" x14ac:dyDescent="0.3">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row>
    <row r="438" spans="1:32" ht="18.75" x14ac:dyDescent="0.3">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c r="AF438" s="54"/>
    </row>
    <row r="439" spans="1:32" ht="18.75" x14ac:dyDescent="0.3">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row>
    <row r="440" spans="1:32" ht="18.75" x14ac:dyDescent="0.3">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row>
    <row r="441" spans="1:32" ht="18.75" x14ac:dyDescent="0.3">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c r="AF441" s="54"/>
    </row>
    <row r="442" spans="1:32" ht="18.75" x14ac:dyDescent="0.3">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c r="AF442" s="54"/>
    </row>
    <row r="443" spans="1:32" ht="18.75" x14ac:dyDescent="0.3">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c r="AF443" s="54"/>
    </row>
    <row r="444" spans="1:32" ht="18.75" x14ac:dyDescent="0.3">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c r="AF444" s="54"/>
    </row>
    <row r="445" spans="1:32" ht="18.75" x14ac:dyDescent="0.3">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row>
    <row r="446" spans="1:32" ht="18.75" x14ac:dyDescent="0.3">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row>
    <row r="447" spans="1:32" ht="18.75" x14ac:dyDescent="0.3">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row>
    <row r="448" spans="1:32" ht="18.75" x14ac:dyDescent="0.3">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row>
    <row r="449" spans="1:32" ht="18.75" x14ac:dyDescent="0.3">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row>
    <row r="450" spans="1:32" ht="18.75" x14ac:dyDescent="0.3">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c r="AF450" s="54"/>
    </row>
    <row r="451" spans="1:32" ht="18.75" x14ac:dyDescent="0.3">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row>
    <row r="452" spans="1:32" ht="18.75" x14ac:dyDescent="0.3">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c r="AF452" s="54"/>
    </row>
    <row r="453" spans="1:32" ht="18.75" x14ac:dyDescent="0.3">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c r="AF453" s="54"/>
    </row>
    <row r="454" spans="1:32" ht="18.75" x14ac:dyDescent="0.3">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row>
    <row r="455" spans="1:32" ht="18.75" x14ac:dyDescent="0.3">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c r="AF455" s="54"/>
    </row>
    <row r="456" spans="1:32" ht="18.75" x14ac:dyDescent="0.3">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row>
    <row r="457" spans="1:32" ht="18.75" x14ac:dyDescent="0.3">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c r="AF457" s="54"/>
    </row>
    <row r="458" spans="1:32" ht="18.75" x14ac:dyDescent="0.3">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row>
    <row r="459" spans="1:32" ht="18.75" x14ac:dyDescent="0.3">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row>
    <row r="460" spans="1:32" ht="18.75" x14ac:dyDescent="0.3">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c r="AF460" s="54"/>
    </row>
    <row r="461" spans="1:32" ht="18.75" x14ac:dyDescent="0.3">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row>
    <row r="462" spans="1:32" ht="18.75" x14ac:dyDescent="0.3">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c r="AF462" s="54"/>
    </row>
    <row r="463" spans="1:32" ht="18.75" x14ac:dyDescent="0.3">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row>
    <row r="464" spans="1:32" ht="18.75" x14ac:dyDescent="0.3">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row>
    <row r="465" spans="1:32" ht="18.75" x14ac:dyDescent="0.3">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c r="AF465" s="54"/>
    </row>
    <row r="466" spans="1:32" ht="18.75" x14ac:dyDescent="0.3">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row>
    <row r="467" spans="1:32" ht="18.75" x14ac:dyDescent="0.3">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c r="AD467" s="54"/>
      <c r="AE467" s="54"/>
      <c r="AF467" s="54"/>
    </row>
    <row r="468" spans="1:32" ht="18.75" x14ac:dyDescent="0.3">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c r="AF468" s="54"/>
    </row>
    <row r="469" spans="1:32" ht="18.75" x14ac:dyDescent="0.3">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c r="AD469" s="54"/>
      <c r="AE469" s="54"/>
      <c r="AF469" s="54"/>
    </row>
    <row r="470" spans="1:32" ht="18.75" x14ac:dyDescent="0.3">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c r="AD470" s="54"/>
      <c r="AE470" s="54"/>
      <c r="AF470" s="54"/>
    </row>
    <row r="471" spans="1:32" ht="18.75" x14ac:dyDescent="0.3">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row>
    <row r="472" spans="1:32" ht="18.75" x14ac:dyDescent="0.3">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c r="AD472" s="54"/>
      <c r="AE472" s="54"/>
      <c r="AF472" s="54"/>
    </row>
    <row r="473" spans="1:32" ht="18.75" x14ac:dyDescent="0.3">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row>
    <row r="474" spans="1:32" ht="18.75" x14ac:dyDescent="0.3">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c r="AF474" s="54"/>
    </row>
    <row r="475" spans="1:32" ht="18.75" x14ac:dyDescent="0.3">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c r="AD475" s="54"/>
      <c r="AE475" s="54"/>
      <c r="AF475" s="54"/>
    </row>
    <row r="476" spans="1:32" ht="18.75" x14ac:dyDescent="0.3">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row>
    <row r="477" spans="1:32" ht="18.75" x14ac:dyDescent="0.3">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row>
    <row r="478" spans="1:32" ht="18.75" x14ac:dyDescent="0.3">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c r="AF478" s="54"/>
    </row>
    <row r="479" spans="1:32" ht="18.75" x14ac:dyDescent="0.3">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row>
    <row r="480" spans="1:32" ht="18.75" x14ac:dyDescent="0.3">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c r="AF480" s="54"/>
    </row>
    <row r="481" spans="1:32" ht="18.75" x14ac:dyDescent="0.3">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c r="AF481" s="54"/>
    </row>
    <row r="482" spans="1:32" ht="18.75" x14ac:dyDescent="0.3">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row>
    <row r="483" spans="1:32" ht="18.75" x14ac:dyDescent="0.3">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c r="AF483" s="54"/>
    </row>
    <row r="484" spans="1:32" ht="18.75" x14ac:dyDescent="0.3">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c r="AF484" s="54"/>
    </row>
    <row r="485" spans="1:32" ht="18.75" x14ac:dyDescent="0.3">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c r="AF485" s="54"/>
    </row>
    <row r="486" spans="1:32" ht="18.75" x14ac:dyDescent="0.3">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row>
    <row r="487" spans="1:32" ht="18.75" x14ac:dyDescent="0.3">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c r="AF487" s="54"/>
    </row>
    <row r="488" spans="1:32" ht="18.75" x14ac:dyDescent="0.3">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c r="AF488" s="54"/>
    </row>
    <row r="489" spans="1:32" ht="18.75" x14ac:dyDescent="0.3">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c r="AF489" s="54"/>
    </row>
    <row r="490" spans="1:32" ht="18.75" x14ac:dyDescent="0.3">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c r="AF490" s="54"/>
    </row>
    <row r="491" spans="1:32" ht="18.75" x14ac:dyDescent="0.3">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c r="AF491" s="54"/>
    </row>
    <row r="492" spans="1:32" ht="18.75" x14ac:dyDescent="0.3">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c r="AD492" s="54"/>
      <c r="AE492" s="54"/>
      <c r="AF492" s="54"/>
    </row>
    <row r="493" spans="1:32" ht="18.75" x14ac:dyDescent="0.3">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c r="AF493" s="54"/>
    </row>
    <row r="494" spans="1:32" ht="18.75" x14ac:dyDescent="0.3">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c r="AD494" s="54"/>
      <c r="AE494" s="54"/>
      <c r="AF494" s="54"/>
    </row>
    <row r="495" spans="1:32" ht="18.75" x14ac:dyDescent="0.3">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c r="AF495" s="54"/>
    </row>
    <row r="496" spans="1:32" ht="18.75" x14ac:dyDescent="0.3">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row>
    <row r="497" spans="1:32" ht="18.75" x14ac:dyDescent="0.3">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row>
    <row r="498" spans="1:32" ht="18.75" x14ac:dyDescent="0.3">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c r="AD498" s="54"/>
      <c r="AE498" s="54"/>
      <c r="AF498" s="54"/>
    </row>
    <row r="499" spans="1:32" ht="18.75" x14ac:dyDescent="0.3">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c r="AD499" s="54"/>
      <c r="AE499" s="54"/>
      <c r="AF499" s="54"/>
    </row>
    <row r="500" spans="1:32" ht="18.75" x14ac:dyDescent="0.3">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c r="AF500" s="54"/>
    </row>
    <row r="501" spans="1:32" ht="18.75" x14ac:dyDescent="0.3">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c r="AF501" s="54"/>
    </row>
    <row r="502" spans="1:32" ht="18.75" x14ac:dyDescent="0.3">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c r="AD502" s="54"/>
      <c r="AE502" s="54"/>
      <c r="AF502" s="54"/>
    </row>
    <row r="503" spans="1:32" ht="18.75" x14ac:dyDescent="0.3">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c r="AD503" s="54"/>
      <c r="AE503" s="54"/>
      <c r="AF503" s="54"/>
    </row>
    <row r="504" spans="1:32" ht="18.75" x14ac:dyDescent="0.3">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c r="AF504" s="54"/>
    </row>
    <row r="505" spans="1:32" ht="18.75" x14ac:dyDescent="0.3">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c r="AD505" s="54"/>
      <c r="AE505" s="54"/>
      <c r="AF505" s="54"/>
    </row>
    <row r="506" spans="1:32" ht="18.75" x14ac:dyDescent="0.3">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row>
    <row r="507" spans="1:32" ht="18.75" x14ac:dyDescent="0.3">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c r="AF507" s="54"/>
    </row>
    <row r="508" spans="1:32" ht="18.75" x14ac:dyDescent="0.3">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c r="AF508" s="54"/>
    </row>
    <row r="509" spans="1:32" ht="18.75" x14ac:dyDescent="0.3">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c r="AD509" s="54"/>
      <c r="AE509" s="54"/>
      <c r="AF509" s="54"/>
    </row>
    <row r="510" spans="1:32" ht="18.75" x14ac:dyDescent="0.3">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c r="AD510" s="54"/>
      <c r="AE510" s="54"/>
      <c r="AF510" s="54"/>
    </row>
    <row r="511" spans="1:32" ht="18.75" x14ac:dyDescent="0.3">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c r="AD511" s="54"/>
      <c r="AE511" s="54"/>
      <c r="AF511" s="54"/>
    </row>
    <row r="512" spans="1:32" ht="18.75" x14ac:dyDescent="0.3">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c r="AF512" s="54"/>
    </row>
    <row r="513" spans="1:32" ht="18.75" x14ac:dyDescent="0.3">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c r="AF513" s="54"/>
    </row>
    <row r="514" spans="1:32" ht="18.75" x14ac:dyDescent="0.3">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c r="AF514" s="54"/>
    </row>
    <row r="515" spans="1:32" ht="18.75" x14ac:dyDescent="0.3">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c r="AD515" s="54"/>
      <c r="AE515" s="54"/>
      <c r="AF515" s="54"/>
    </row>
    <row r="516" spans="1:32" ht="18.75" x14ac:dyDescent="0.3">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row>
    <row r="517" spans="1:32" ht="18.75" x14ac:dyDescent="0.3">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c r="AD517" s="54"/>
      <c r="AE517" s="54"/>
      <c r="AF517" s="54"/>
    </row>
    <row r="518" spans="1:32" ht="18.75" x14ac:dyDescent="0.3">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c r="AD518" s="54"/>
      <c r="AE518" s="54"/>
      <c r="AF518" s="54"/>
    </row>
    <row r="519" spans="1:32" ht="18.75" x14ac:dyDescent="0.3">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c r="AD519" s="54"/>
      <c r="AE519" s="54"/>
      <c r="AF519" s="54"/>
    </row>
    <row r="520" spans="1:32" ht="18.75" x14ac:dyDescent="0.3">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c r="AF520" s="54"/>
    </row>
    <row r="521" spans="1:32" ht="18.75" x14ac:dyDescent="0.3">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c r="AD521" s="54"/>
      <c r="AE521" s="54"/>
      <c r="AF521" s="54"/>
    </row>
    <row r="522" spans="1:32" ht="18.75" x14ac:dyDescent="0.3">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c r="AF522" s="54"/>
    </row>
    <row r="523" spans="1:32" ht="18.75" x14ac:dyDescent="0.3">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c r="AF523" s="54"/>
    </row>
    <row r="524" spans="1:32" ht="18.75" x14ac:dyDescent="0.3">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c r="AD524" s="54"/>
      <c r="AE524" s="54"/>
      <c r="AF524" s="54"/>
    </row>
    <row r="525" spans="1:32" ht="18.75" x14ac:dyDescent="0.3">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c r="AD525" s="54"/>
      <c r="AE525" s="54"/>
      <c r="AF525" s="54"/>
    </row>
    <row r="526" spans="1:32" ht="18.75" x14ac:dyDescent="0.3">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row>
    <row r="527" spans="1:32" ht="18.75" x14ac:dyDescent="0.3">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c r="AD527" s="54"/>
      <c r="AE527" s="54"/>
      <c r="AF527" s="54"/>
    </row>
    <row r="528" spans="1:32" ht="18.75" x14ac:dyDescent="0.3">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c r="AD528" s="54"/>
      <c r="AE528" s="54"/>
      <c r="AF528" s="54"/>
    </row>
    <row r="529" spans="1:32" ht="18.75" x14ac:dyDescent="0.3">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c r="AD529" s="54"/>
      <c r="AE529" s="54"/>
      <c r="AF529" s="54"/>
    </row>
    <row r="530" spans="1:32" ht="18.75" x14ac:dyDescent="0.3">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c r="AD530" s="54"/>
      <c r="AE530" s="54"/>
      <c r="AF530" s="54"/>
    </row>
    <row r="531" spans="1:32" ht="18.75" x14ac:dyDescent="0.3">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c r="AF531" s="54"/>
    </row>
    <row r="532" spans="1:32" ht="18.75" x14ac:dyDescent="0.3">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c r="AF532" s="54"/>
    </row>
    <row r="533" spans="1:32" ht="18.75" x14ac:dyDescent="0.3">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c r="AF533" s="54"/>
    </row>
    <row r="534" spans="1:32" ht="18.75" x14ac:dyDescent="0.3">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c r="AF534" s="54"/>
    </row>
    <row r="535" spans="1:32" ht="18.75" x14ac:dyDescent="0.3">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c r="AF535" s="54"/>
    </row>
    <row r="536" spans="1:32" ht="18.75" x14ac:dyDescent="0.3">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row>
    <row r="537" spans="1:32" ht="18.75" x14ac:dyDescent="0.3">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c r="AD537" s="54"/>
      <c r="AE537" s="54"/>
      <c r="AF537" s="54"/>
    </row>
    <row r="538" spans="1:32" ht="18.75" x14ac:dyDescent="0.3">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c r="AF538" s="54"/>
    </row>
    <row r="539" spans="1:32" ht="18.75" x14ac:dyDescent="0.3">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c r="AD539" s="54"/>
      <c r="AE539" s="54"/>
      <c r="AF539" s="54"/>
    </row>
    <row r="540" spans="1:32" ht="18.75" x14ac:dyDescent="0.3">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c r="AF540" s="54"/>
    </row>
    <row r="541" spans="1:32" ht="18.75" x14ac:dyDescent="0.3">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c r="AF541" s="54"/>
    </row>
    <row r="542" spans="1:32" ht="18.75" x14ac:dyDescent="0.3">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row>
    <row r="543" spans="1:32" ht="18.75" x14ac:dyDescent="0.3">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c r="AD543" s="54"/>
      <c r="AE543" s="54"/>
      <c r="AF543" s="54"/>
    </row>
    <row r="544" spans="1:32" ht="18.75" x14ac:dyDescent="0.3">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c r="AF544" s="54"/>
    </row>
    <row r="545" spans="1:32" ht="18.75" x14ac:dyDescent="0.3">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c r="AD545" s="54"/>
      <c r="AE545" s="54"/>
      <c r="AF545" s="54"/>
    </row>
    <row r="546" spans="1:32" ht="18.75" x14ac:dyDescent="0.3">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row>
    <row r="547" spans="1:32" ht="18.75" x14ac:dyDescent="0.3">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c r="AD547" s="54"/>
      <c r="AE547" s="54"/>
      <c r="AF547" s="54"/>
    </row>
    <row r="548" spans="1:32" ht="18.75" x14ac:dyDescent="0.3">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54"/>
    </row>
    <row r="549" spans="1:32" ht="18.75" x14ac:dyDescent="0.3">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c r="AD549" s="54"/>
      <c r="AE549" s="54"/>
      <c r="AF549" s="54"/>
    </row>
    <row r="550" spans="1:32" ht="18.75" x14ac:dyDescent="0.3">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c r="AD550" s="54"/>
      <c r="AE550" s="54"/>
      <c r="AF550" s="54"/>
    </row>
    <row r="551" spans="1:32" ht="18.75" x14ac:dyDescent="0.3">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c r="AD551" s="54"/>
      <c r="AE551" s="54"/>
      <c r="AF551" s="54"/>
    </row>
    <row r="552" spans="1:32" ht="18.75" x14ac:dyDescent="0.3">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c r="AD552" s="54"/>
      <c r="AE552" s="54"/>
      <c r="AF552" s="54"/>
    </row>
    <row r="553" spans="1:32" ht="18.75" x14ac:dyDescent="0.3">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c r="AD553" s="54"/>
      <c r="AE553" s="54"/>
      <c r="AF553" s="54"/>
    </row>
    <row r="554" spans="1:32" ht="18.75" x14ac:dyDescent="0.3">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c r="AD554" s="54"/>
      <c r="AE554" s="54"/>
      <c r="AF554" s="54"/>
    </row>
    <row r="555" spans="1:32" ht="18.75" x14ac:dyDescent="0.3">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c r="AD555" s="54"/>
      <c r="AE555" s="54"/>
      <c r="AF555" s="54"/>
    </row>
    <row r="556" spans="1:32" ht="18.75" x14ac:dyDescent="0.3">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row>
    <row r="557" spans="1:32" ht="18.75" x14ac:dyDescent="0.3">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c r="AD557" s="54"/>
      <c r="AE557" s="54"/>
      <c r="AF557" s="54"/>
    </row>
    <row r="558" spans="1:32" ht="18.75" x14ac:dyDescent="0.3">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c r="AD558" s="54"/>
      <c r="AE558" s="54"/>
      <c r="AF558" s="54"/>
    </row>
    <row r="559" spans="1:32" ht="18.75" x14ac:dyDescent="0.3">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c r="AF559" s="54"/>
    </row>
    <row r="560" spans="1:32" ht="18.75" x14ac:dyDescent="0.3">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c r="AD560" s="54"/>
      <c r="AE560" s="54"/>
      <c r="AF560" s="54"/>
    </row>
    <row r="561" spans="1:32" ht="18.75" x14ac:dyDescent="0.3">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c r="AD561" s="54"/>
      <c r="AE561" s="54"/>
      <c r="AF561" s="54"/>
    </row>
    <row r="562" spans="1:32" ht="18.75" x14ac:dyDescent="0.3">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c r="AF562" s="54"/>
    </row>
    <row r="563" spans="1:32" ht="18.75" x14ac:dyDescent="0.3">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c r="AF563" s="54"/>
    </row>
    <row r="564" spans="1:32" ht="18.75" x14ac:dyDescent="0.3">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c r="AF564" s="54"/>
    </row>
    <row r="565" spans="1:32" ht="18.75" x14ac:dyDescent="0.3">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c r="AD565" s="54"/>
      <c r="AE565" s="54"/>
      <c r="AF565" s="54"/>
    </row>
    <row r="566" spans="1:32" ht="18.75" x14ac:dyDescent="0.3">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row>
    <row r="567" spans="1:32" ht="18.75" x14ac:dyDescent="0.3">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c r="AF567" s="54"/>
    </row>
    <row r="568" spans="1:32" ht="18.75" x14ac:dyDescent="0.3">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c r="AF568" s="54"/>
    </row>
    <row r="569" spans="1:32" ht="18.75" x14ac:dyDescent="0.3">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c r="AF569" s="54"/>
    </row>
    <row r="570" spans="1:32" ht="18.75" x14ac:dyDescent="0.3">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c r="AF570" s="54"/>
    </row>
    <row r="571" spans="1:32" ht="18.75" x14ac:dyDescent="0.3">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row>
    <row r="572" spans="1:32" ht="18.75" x14ac:dyDescent="0.3">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c r="AF572" s="54"/>
    </row>
    <row r="573" spans="1:32" ht="18.75" x14ac:dyDescent="0.3">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row>
    <row r="574" spans="1:32" ht="18.75" x14ac:dyDescent="0.3">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c r="AD574" s="54"/>
      <c r="AE574" s="54"/>
      <c r="AF574" s="54"/>
    </row>
    <row r="575" spans="1:32" ht="18.75" x14ac:dyDescent="0.3">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c r="AD575" s="54"/>
      <c r="AE575" s="54"/>
      <c r="AF575" s="54"/>
    </row>
    <row r="576" spans="1:32" ht="18.75" x14ac:dyDescent="0.3">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row>
    <row r="577" spans="1:32" ht="18.75" x14ac:dyDescent="0.3">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c r="AF577" s="54"/>
    </row>
    <row r="578" spans="1:32" ht="18.75" x14ac:dyDescent="0.3">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c r="AF578" s="54"/>
    </row>
    <row r="579" spans="1:32" ht="18.75" x14ac:dyDescent="0.3">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c r="AF579" s="54"/>
    </row>
    <row r="580" spans="1:32" ht="18.75" x14ac:dyDescent="0.3">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row>
    <row r="581" spans="1:32" ht="18.75" x14ac:dyDescent="0.3">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c r="AF581" s="54"/>
    </row>
    <row r="582" spans="1:32" ht="18.75" x14ac:dyDescent="0.3">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c r="AF582" s="54"/>
    </row>
    <row r="583" spans="1:32" ht="18.75" x14ac:dyDescent="0.3">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c r="AF583" s="54"/>
    </row>
    <row r="584" spans="1:32" ht="18.75" x14ac:dyDescent="0.3">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c r="AF584" s="54"/>
    </row>
    <row r="585" spans="1:32" ht="18.75" x14ac:dyDescent="0.3">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c r="AD585" s="54"/>
      <c r="AE585" s="54"/>
      <c r="AF585" s="54"/>
    </row>
    <row r="586" spans="1:32" ht="18.75" x14ac:dyDescent="0.3">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row>
    <row r="587" spans="1:32" ht="18.75" x14ac:dyDescent="0.3">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c r="AD587" s="54"/>
      <c r="AE587" s="54"/>
      <c r="AF587" s="54"/>
    </row>
    <row r="588" spans="1:32" ht="18.75" x14ac:dyDescent="0.3">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c r="AF588" s="54"/>
    </row>
    <row r="589" spans="1:32" ht="18.75" x14ac:dyDescent="0.3">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c r="AF589" s="54"/>
    </row>
    <row r="590" spans="1:32" ht="18.75" x14ac:dyDescent="0.3">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c r="AD590" s="54"/>
      <c r="AE590" s="54"/>
      <c r="AF590" s="54"/>
    </row>
    <row r="591" spans="1:32" ht="18.75" x14ac:dyDescent="0.3">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c r="AD591" s="54"/>
      <c r="AE591" s="54"/>
      <c r="AF591" s="54"/>
    </row>
    <row r="592" spans="1:32" ht="18.75" x14ac:dyDescent="0.3">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c r="AD592" s="54"/>
      <c r="AE592" s="54"/>
      <c r="AF592" s="54"/>
    </row>
    <row r="593" spans="1:32" ht="18.75" x14ac:dyDescent="0.3">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c r="AD593" s="54"/>
      <c r="AE593" s="54"/>
      <c r="AF593" s="54"/>
    </row>
    <row r="594" spans="1:32" ht="18.75" x14ac:dyDescent="0.3">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c r="AF594" s="54"/>
    </row>
    <row r="595" spans="1:32" ht="18.75" x14ac:dyDescent="0.3">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c r="AF595" s="54"/>
    </row>
    <row r="596" spans="1:32" ht="18.75" x14ac:dyDescent="0.3">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row>
    <row r="597" spans="1:32" ht="18.75" x14ac:dyDescent="0.3">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c r="AD597" s="54"/>
      <c r="AE597" s="54"/>
      <c r="AF597" s="54"/>
    </row>
    <row r="598" spans="1:32" ht="18.75" x14ac:dyDescent="0.3">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c r="AD598" s="54"/>
      <c r="AE598" s="54"/>
      <c r="AF598" s="54"/>
    </row>
    <row r="599" spans="1:32" ht="18.75" x14ac:dyDescent="0.3">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c r="AF599" s="54"/>
    </row>
    <row r="600" spans="1:32" ht="18.75" x14ac:dyDescent="0.3">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c r="AD600" s="54"/>
      <c r="AE600" s="54"/>
      <c r="AF600" s="54"/>
    </row>
    <row r="601" spans="1:32" ht="18.75" x14ac:dyDescent="0.3">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c r="AD601" s="54"/>
      <c r="AE601" s="54"/>
      <c r="AF601" s="54"/>
    </row>
    <row r="602" spans="1:32" ht="18.75" x14ac:dyDescent="0.3">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c r="AD602" s="54"/>
      <c r="AE602" s="54"/>
      <c r="AF602" s="54"/>
    </row>
    <row r="603" spans="1:32" ht="18.75" x14ac:dyDescent="0.3">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c r="AD603" s="54"/>
      <c r="AE603" s="54"/>
      <c r="AF603" s="54"/>
    </row>
    <row r="604" spans="1:32" ht="18.75" x14ac:dyDescent="0.3">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c r="AD604" s="54"/>
      <c r="AE604" s="54"/>
      <c r="AF604" s="54"/>
    </row>
    <row r="605" spans="1:32" ht="18.75" x14ac:dyDescent="0.3">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c r="AF605" s="54"/>
    </row>
    <row r="606" spans="1:32" ht="18.75" x14ac:dyDescent="0.3">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row>
    <row r="607" spans="1:32" ht="18.75" x14ac:dyDescent="0.3">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c r="AD607" s="54"/>
      <c r="AE607" s="54"/>
      <c r="AF607" s="54"/>
    </row>
    <row r="608" spans="1:32" ht="18.75" x14ac:dyDescent="0.3">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c r="AD608" s="54"/>
      <c r="AE608" s="54"/>
      <c r="AF608" s="54"/>
    </row>
    <row r="609" spans="1:32" ht="18.75" x14ac:dyDescent="0.3">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c r="AD609" s="54"/>
      <c r="AE609" s="54"/>
      <c r="AF609" s="54"/>
    </row>
    <row r="610" spans="1:32" ht="18.75" x14ac:dyDescent="0.3">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c r="AD610" s="54"/>
      <c r="AE610" s="54"/>
      <c r="AF610" s="54"/>
    </row>
    <row r="611" spans="1:32" ht="18.75" x14ac:dyDescent="0.3">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c r="AD611" s="54"/>
      <c r="AE611" s="54"/>
      <c r="AF611" s="54"/>
    </row>
    <row r="612" spans="1:32" ht="18.75" x14ac:dyDescent="0.3">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c r="AD612" s="54"/>
      <c r="AE612" s="54"/>
      <c r="AF612" s="54"/>
    </row>
    <row r="613" spans="1:32" ht="18.75" x14ac:dyDescent="0.3">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c r="AD613" s="54"/>
      <c r="AE613" s="54"/>
      <c r="AF613" s="54"/>
    </row>
    <row r="614" spans="1:32" ht="18.75" x14ac:dyDescent="0.3">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c r="AD614" s="54"/>
      <c r="AE614" s="54"/>
      <c r="AF614" s="54"/>
    </row>
    <row r="615" spans="1:32" ht="18.75" x14ac:dyDescent="0.3">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c r="AD615" s="54"/>
      <c r="AE615" s="54"/>
      <c r="AF615" s="54"/>
    </row>
    <row r="616" spans="1:32" ht="18.75" x14ac:dyDescent="0.3">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row>
    <row r="617" spans="1:32" ht="18.75" x14ac:dyDescent="0.3">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c r="AD617" s="54"/>
      <c r="AE617" s="54"/>
      <c r="AF617" s="54"/>
    </row>
    <row r="618" spans="1:32" ht="18.75" x14ac:dyDescent="0.3">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c r="AD618" s="54"/>
      <c r="AE618" s="54"/>
      <c r="AF618" s="54"/>
    </row>
    <row r="619" spans="1:32" ht="18.75" x14ac:dyDescent="0.3">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c r="AD619" s="54"/>
      <c r="AE619" s="54"/>
      <c r="AF619" s="54"/>
    </row>
    <row r="620" spans="1:32" ht="18.75" x14ac:dyDescent="0.3">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c r="AD620" s="54"/>
      <c r="AE620" s="54"/>
      <c r="AF620" s="54"/>
    </row>
    <row r="621" spans="1:32" ht="18.75" x14ac:dyDescent="0.3">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c r="AF621" s="54"/>
    </row>
    <row r="622" spans="1:32" ht="18.75" x14ac:dyDescent="0.3">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c r="AD622" s="54"/>
      <c r="AE622" s="54"/>
      <c r="AF622" s="54"/>
    </row>
    <row r="623" spans="1:32" ht="18.75" x14ac:dyDescent="0.3">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c r="AD623" s="54"/>
      <c r="AE623" s="54"/>
      <c r="AF623" s="54"/>
    </row>
    <row r="624" spans="1:32" ht="18.75" x14ac:dyDescent="0.3">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c r="AD624" s="54"/>
      <c r="AE624" s="54"/>
      <c r="AF624" s="54"/>
    </row>
    <row r="625" spans="1:32" ht="18.75" x14ac:dyDescent="0.3">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c r="AF625" s="54"/>
    </row>
    <row r="626" spans="1:32" ht="18.75" x14ac:dyDescent="0.3">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row>
    <row r="627" spans="1:32" ht="18.75" x14ac:dyDescent="0.3">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c r="AD627" s="54"/>
      <c r="AE627" s="54"/>
      <c r="AF627" s="54"/>
    </row>
    <row r="628" spans="1:32" ht="18.75" x14ac:dyDescent="0.3">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c r="AD628" s="54"/>
      <c r="AE628" s="54"/>
      <c r="AF628" s="54"/>
    </row>
    <row r="629" spans="1:32" ht="18.75" x14ac:dyDescent="0.3">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c r="AD629" s="54"/>
      <c r="AE629" s="54"/>
      <c r="AF629" s="54"/>
    </row>
    <row r="630" spans="1:32" ht="18.75" x14ac:dyDescent="0.3">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row>
    <row r="631" spans="1:32" ht="18.75" x14ac:dyDescent="0.3">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c r="AD631" s="54"/>
      <c r="AE631" s="54"/>
      <c r="AF631" s="54"/>
    </row>
    <row r="632" spans="1:32" ht="18.75" x14ac:dyDescent="0.3">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c r="AF632" s="54"/>
    </row>
    <row r="633" spans="1:32" ht="18.75" x14ac:dyDescent="0.3">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c r="AF633" s="54"/>
    </row>
    <row r="634" spans="1:32" ht="18.75" x14ac:dyDescent="0.3">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c r="AD634" s="54"/>
      <c r="AE634" s="54"/>
      <c r="AF634" s="54"/>
    </row>
    <row r="635" spans="1:32" ht="18.75" x14ac:dyDescent="0.3">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c r="AF635" s="54"/>
    </row>
    <row r="636" spans="1:32" ht="18.75" x14ac:dyDescent="0.3">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row>
    <row r="637" spans="1:32" ht="18.75" x14ac:dyDescent="0.3">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c r="AD637" s="54"/>
      <c r="AE637" s="54"/>
      <c r="AF637" s="54"/>
    </row>
    <row r="638" spans="1:32" ht="18.75" x14ac:dyDescent="0.3">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c r="AF638" s="54"/>
    </row>
    <row r="639" spans="1:32" ht="18.75" x14ac:dyDescent="0.3">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c r="AD639" s="54"/>
      <c r="AE639" s="54"/>
      <c r="AF639" s="54"/>
    </row>
    <row r="640" spans="1:32" ht="18.75" x14ac:dyDescent="0.3">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c r="AD640" s="54"/>
      <c r="AE640" s="54"/>
      <c r="AF640" s="54"/>
    </row>
    <row r="641" spans="1:32" ht="18.75" x14ac:dyDescent="0.3">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c r="AF641" s="54"/>
    </row>
    <row r="642" spans="1:32" ht="18.75" x14ac:dyDescent="0.3">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c r="AF642" s="54"/>
    </row>
    <row r="643" spans="1:32" ht="18.75" x14ac:dyDescent="0.3">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c r="AD643" s="54"/>
      <c r="AE643" s="54"/>
      <c r="AF643" s="54"/>
    </row>
    <row r="644" spans="1:32" ht="18.75" x14ac:dyDescent="0.3">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c r="AD644" s="54"/>
      <c r="AE644" s="54"/>
      <c r="AF644" s="54"/>
    </row>
    <row r="645" spans="1:32" ht="18.75" x14ac:dyDescent="0.3">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c r="AD645" s="54"/>
      <c r="AE645" s="54"/>
      <c r="AF645" s="54"/>
    </row>
    <row r="646" spans="1:32" ht="18.75" x14ac:dyDescent="0.3">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row>
    <row r="647" spans="1:32" ht="18.75" x14ac:dyDescent="0.3">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c r="AD647" s="54"/>
      <c r="AE647" s="54"/>
      <c r="AF647" s="54"/>
    </row>
    <row r="648" spans="1:32" ht="18.75" x14ac:dyDescent="0.3">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c r="AD648" s="54"/>
      <c r="AE648" s="54"/>
      <c r="AF648" s="54"/>
    </row>
    <row r="649" spans="1:32" ht="18.75" x14ac:dyDescent="0.3">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c r="AD649" s="54"/>
      <c r="AE649" s="54"/>
      <c r="AF649" s="54"/>
    </row>
    <row r="650" spans="1:32" ht="18.75" x14ac:dyDescent="0.3">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c r="AD650" s="54"/>
      <c r="AE650" s="54"/>
      <c r="AF650" s="54"/>
    </row>
    <row r="651" spans="1:32" ht="18.75" x14ac:dyDescent="0.3">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c r="AD651" s="54"/>
      <c r="AE651" s="54"/>
      <c r="AF651" s="54"/>
    </row>
    <row r="652" spans="1:32" ht="18.75" x14ac:dyDescent="0.3">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c r="AD652" s="54"/>
      <c r="AE652" s="54"/>
      <c r="AF652" s="54"/>
    </row>
    <row r="653" spans="1:32" ht="18.75" x14ac:dyDescent="0.3">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c r="AD653" s="54"/>
      <c r="AE653" s="54"/>
      <c r="AF653" s="54"/>
    </row>
    <row r="654" spans="1:32" ht="18.75" x14ac:dyDescent="0.3">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c r="AD654" s="54"/>
      <c r="AE654" s="54"/>
      <c r="AF654" s="54"/>
    </row>
    <row r="655" spans="1:32" ht="18.75" x14ac:dyDescent="0.3">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c r="AD655" s="54"/>
      <c r="AE655" s="54"/>
      <c r="AF655" s="54"/>
    </row>
    <row r="656" spans="1:32" ht="18.75" x14ac:dyDescent="0.3">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row>
    <row r="657" spans="1:32" ht="18.75" x14ac:dyDescent="0.3">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c r="AD657" s="54"/>
      <c r="AE657" s="54"/>
      <c r="AF657" s="54"/>
    </row>
    <row r="658" spans="1:32" ht="18.75" x14ac:dyDescent="0.3">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c r="AD658" s="54"/>
      <c r="AE658" s="54"/>
      <c r="AF658" s="54"/>
    </row>
    <row r="659" spans="1:32" ht="18.75" x14ac:dyDescent="0.3">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c r="AD659" s="54"/>
      <c r="AE659" s="54"/>
      <c r="AF659" s="54"/>
    </row>
    <row r="660" spans="1:32" ht="18.75" x14ac:dyDescent="0.3">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c r="AD660" s="54"/>
      <c r="AE660" s="54"/>
      <c r="AF660" s="54"/>
    </row>
    <row r="661" spans="1:32" ht="18.75" x14ac:dyDescent="0.3">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c r="AD661" s="54"/>
      <c r="AE661" s="54"/>
      <c r="AF661" s="54"/>
    </row>
    <row r="662" spans="1:32" ht="18.75" x14ac:dyDescent="0.3">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c r="AD662" s="54"/>
      <c r="AE662" s="54"/>
      <c r="AF662" s="54"/>
    </row>
    <row r="663" spans="1:32" ht="18.75" x14ac:dyDescent="0.3">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c r="AF663" s="54"/>
    </row>
    <row r="664" spans="1:32" ht="18.75" x14ac:dyDescent="0.3">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c r="AD664" s="54"/>
      <c r="AE664" s="54"/>
      <c r="AF664" s="54"/>
    </row>
    <row r="665" spans="1:32" ht="18.75" x14ac:dyDescent="0.3">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c r="AF665" s="54"/>
    </row>
    <row r="666" spans="1:32" ht="18.75" x14ac:dyDescent="0.3">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row>
    <row r="667" spans="1:32" ht="18.75" x14ac:dyDescent="0.3">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c r="AD667" s="54"/>
      <c r="AE667" s="54"/>
      <c r="AF667" s="54"/>
    </row>
    <row r="668" spans="1:32" ht="18.75" x14ac:dyDescent="0.3">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c r="AD668" s="54"/>
      <c r="AE668" s="54"/>
      <c r="AF668" s="54"/>
    </row>
    <row r="669" spans="1:32" ht="18.75" x14ac:dyDescent="0.3">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c r="AD669" s="54"/>
      <c r="AE669" s="54"/>
      <c r="AF669" s="54"/>
    </row>
    <row r="670" spans="1:32" ht="18.75" x14ac:dyDescent="0.3">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c r="AD670" s="54"/>
      <c r="AE670" s="54"/>
      <c r="AF670" s="54"/>
    </row>
    <row r="671" spans="1:32" ht="18.75" x14ac:dyDescent="0.3">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row>
    <row r="672" spans="1:32" ht="18.75" x14ac:dyDescent="0.3">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c r="AD672" s="54"/>
      <c r="AE672" s="54"/>
      <c r="AF672" s="54"/>
    </row>
    <row r="673" spans="1:32" ht="18.75" x14ac:dyDescent="0.3">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c r="AD673" s="54"/>
      <c r="AE673" s="54"/>
      <c r="AF673" s="54"/>
    </row>
    <row r="674" spans="1:32" ht="18.75" x14ac:dyDescent="0.3">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c r="AD674" s="54"/>
      <c r="AE674" s="54"/>
      <c r="AF674" s="54"/>
    </row>
    <row r="675" spans="1:32" ht="18.75" x14ac:dyDescent="0.3">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row>
    <row r="676" spans="1:32" ht="18.75" x14ac:dyDescent="0.3">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row>
    <row r="677" spans="1:32" ht="18.75" x14ac:dyDescent="0.3">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c r="AF677" s="54"/>
    </row>
    <row r="678" spans="1:32" ht="18.75" x14ac:dyDescent="0.3">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c r="AF678" s="54"/>
    </row>
    <row r="679" spans="1:32" ht="18.75" x14ac:dyDescent="0.3">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c r="AD679" s="54"/>
      <c r="AE679" s="54"/>
      <c r="AF679" s="54"/>
    </row>
    <row r="680" spans="1:32" ht="18.75" x14ac:dyDescent="0.3">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c r="AD680" s="54"/>
      <c r="AE680" s="54"/>
      <c r="AF680" s="54"/>
    </row>
    <row r="681" spans="1:32" ht="18.75" x14ac:dyDescent="0.3">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c r="AD681" s="54"/>
      <c r="AE681" s="54"/>
      <c r="AF681" s="54"/>
    </row>
    <row r="682" spans="1:32" ht="18.75" x14ac:dyDescent="0.3">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c r="AD682" s="54"/>
      <c r="AE682" s="54"/>
      <c r="AF682" s="54"/>
    </row>
    <row r="683" spans="1:32" ht="18.75" x14ac:dyDescent="0.3">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c r="AF683" s="54"/>
    </row>
    <row r="684" spans="1:32" ht="18.75" x14ac:dyDescent="0.3">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c r="AD684" s="54"/>
      <c r="AE684" s="54"/>
      <c r="AF684" s="54"/>
    </row>
    <row r="685" spans="1:32" ht="18.75" x14ac:dyDescent="0.3">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c r="AF685" s="54"/>
    </row>
    <row r="686" spans="1:32" ht="18.75" x14ac:dyDescent="0.3">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row>
    <row r="687" spans="1:32" ht="18.75" x14ac:dyDescent="0.3">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row>
    <row r="688" spans="1:32" ht="18.75" x14ac:dyDescent="0.3">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row>
    <row r="689" spans="1:32" ht="18.75" x14ac:dyDescent="0.3">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row>
    <row r="690" spans="1:32" ht="18.75" x14ac:dyDescent="0.3">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c r="AF690" s="54"/>
    </row>
    <row r="691" spans="1:32" ht="18.75" x14ac:dyDescent="0.3">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row>
    <row r="692" spans="1:32" ht="18.75" x14ac:dyDescent="0.3">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c r="AF692" s="54"/>
    </row>
    <row r="693" spans="1:32" ht="18.75" x14ac:dyDescent="0.3">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row>
    <row r="694" spans="1:32" ht="18.75" x14ac:dyDescent="0.3">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c r="AF694" s="54"/>
    </row>
    <row r="695" spans="1:32" ht="18.75" x14ac:dyDescent="0.3">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row>
    <row r="696" spans="1:32" ht="18.75" x14ac:dyDescent="0.3">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row>
    <row r="697" spans="1:32" ht="18.75" x14ac:dyDescent="0.3">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c r="AF697" s="54"/>
    </row>
    <row r="698" spans="1:32" ht="18.75" x14ac:dyDescent="0.3">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c r="AF698" s="54"/>
    </row>
    <row r="699" spans="1:32" ht="18.75" x14ac:dyDescent="0.3">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c r="AF699" s="54"/>
    </row>
    <row r="700" spans="1:32" ht="18.75" x14ac:dyDescent="0.3">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c r="AF700" s="54"/>
    </row>
    <row r="701" spans="1:32" ht="18.75" x14ac:dyDescent="0.3">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c r="AF701" s="54"/>
    </row>
    <row r="702" spans="1:32" ht="18.75" x14ac:dyDescent="0.3">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c r="AF702" s="54"/>
    </row>
    <row r="703" spans="1:32" ht="18.75" x14ac:dyDescent="0.3">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c r="AF703" s="54"/>
    </row>
    <row r="704" spans="1:32" ht="18.75" x14ac:dyDescent="0.3">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c r="AF704" s="54"/>
    </row>
    <row r="705" spans="1:32" ht="18.75" x14ac:dyDescent="0.3">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c r="AD705" s="54"/>
      <c r="AE705" s="54"/>
      <c r="AF705" s="54"/>
    </row>
    <row r="706" spans="1:32" ht="18.75" x14ac:dyDescent="0.3">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row>
    <row r="707" spans="1:32" ht="18.75" x14ac:dyDescent="0.3">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c r="AD707" s="54"/>
      <c r="AE707" s="54"/>
      <c r="AF707" s="54"/>
    </row>
    <row r="708" spans="1:32" ht="18.75" x14ac:dyDescent="0.3">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c r="AD708" s="54"/>
      <c r="AE708" s="54"/>
      <c r="AF708" s="54"/>
    </row>
    <row r="709" spans="1:32" ht="18.75" x14ac:dyDescent="0.3">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c r="AD709" s="54"/>
      <c r="AE709" s="54"/>
      <c r="AF709" s="54"/>
    </row>
    <row r="710" spans="1:32" ht="18.75" x14ac:dyDescent="0.3">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c r="AD710" s="54"/>
      <c r="AE710" s="54"/>
      <c r="AF710" s="54"/>
    </row>
    <row r="711" spans="1:32" ht="18.75" x14ac:dyDescent="0.3">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c r="AD711" s="54"/>
      <c r="AE711" s="54"/>
      <c r="AF711" s="54"/>
    </row>
    <row r="712" spans="1:32" ht="18.75" x14ac:dyDescent="0.3">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c r="AD712" s="54"/>
      <c r="AE712" s="54"/>
      <c r="AF712" s="54"/>
    </row>
    <row r="713" spans="1:32" ht="18.75" x14ac:dyDescent="0.3">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c r="AD713" s="54"/>
      <c r="AE713" s="54"/>
      <c r="AF713" s="54"/>
    </row>
    <row r="714" spans="1:32" ht="18.75" x14ac:dyDescent="0.3">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c r="AD714" s="54"/>
      <c r="AE714" s="54"/>
      <c r="AF714" s="54"/>
    </row>
    <row r="715" spans="1:32" ht="18.75" x14ac:dyDescent="0.3">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c r="AD715" s="54"/>
      <c r="AE715" s="54"/>
      <c r="AF715" s="54"/>
    </row>
    <row r="716" spans="1:32" ht="18.75" x14ac:dyDescent="0.3">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row>
    <row r="717" spans="1:32" ht="18.75" x14ac:dyDescent="0.3">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c r="AD717" s="54"/>
      <c r="AE717" s="54"/>
      <c r="AF717" s="54"/>
    </row>
    <row r="718" spans="1:32" ht="18.75" x14ac:dyDescent="0.3">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c r="AD718" s="54"/>
      <c r="AE718" s="54"/>
      <c r="AF718" s="54"/>
    </row>
    <row r="719" spans="1:32" ht="18.75" x14ac:dyDescent="0.3">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c r="AD719" s="54"/>
      <c r="AE719" s="54"/>
      <c r="AF719" s="54"/>
    </row>
    <row r="720" spans="1:32" ht="18.75" x14ac:dyDescent="0.3">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c r="AD720" s="54"/>
      <c r="AE720" s="54"/>
      <c r="AF720" s="54"/>
    </row>
    <row r="721" spans="1:32" ht="18.75" x14ac:dyDescent="0.3">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c r="AD721" s="54"/>
      <c r="AE721" s="54"/>
      <c r="AF721" s="54"/>
    </row>
    <row r="722" spans="1:32" ht="18.75" x14ac:dyDescent="0.3">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c r="AD722" s="54"/>
      <c r="AE722" s="54"/>
      <c r="AF722" s="54"/>
    </row>
    <row r="723" spans="1:32" ht="18.75" x14ac:dyDescent="0.3">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c r="AD723" s="54"/>
      <c r="AE723" s="54"/>
      <c r="AF723" s="54"/>
    </row>
    <row r="724" spans="1:32" ht="18.75" x14ac:dyDescent="0.3">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c r="AD724" s="54"/>
      <c r="AE724" s="54"/>
      <c r="AF724" s="54"/>
    </row>
    <row r="725" spans="1:32" ht="18.75" x14ac:dyDescent="0.3">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c r="AD725" s="54"/>
      <c r="AE725" s="54"/>
      <c r="AF725" s="54"/>
    </row>
    <row r="726" spans="1:32" ht="18.75" x14ac:dyDescent="0.3">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row>
    <row r="727" spans="1:32" ht="18.75" x14ac:dyDescent="0.3">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c r="AF727" s="54"/>
    </row>
    <row r="728" spans="1:32" ht="18.75" x14ac:dyDescent="0.3">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c r="AD728" s="54"/>
      <c r="AE728" s="54"/>
      <c r="AF728" s="54"/>
    </row>
    <row r="729" spans="1:32" ht="18.75" x14ac:dyDescent="0.3">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c r="AD729" s="54"/>
      <c r="AE729" s="54"/>
      <c r="AF729" s="54"/>
    </row>
    <row r="730" spans="1:32" ht="18.75" x14ac:dyDescent="0.3">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c r="AD730" s="54"/>
      <c r="AE730" s="54"/>
      <c r="AF730" s="54"/>
    </row>
    <row r="731" spans="1:32" ht="18.75" x14ac:dyDescent="0.3">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c r="AD731" s="54"/>
      <c r="AE731" s="54"/>
      <c r="AF731" s="54"/>
    </row>
    <row r="732" spans="1:32" ht="18.75" x14ac:dyDescent="0.3">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c r="AD732" s="54"/>
      <c r="AE732" s="54"/>
      <c r="AF732" s="54"/>
    </row>
    <row r="733" spans="1:32" ht="18.75" x14ac:dyDescent="0.3">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c r="AD733" s="54"/>
      <c r="AE733" s="54"/>
      <c r="AF733" s="54"/>
    </row>
    <row r="734" spans="1:32" ht="18.75" x14ac:dyDescent="0.3">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c r="AF734" s="54"/>
    </row>
    <row r="735" spans="1:32" ht="18.75" x14ac:dyDescent="0.3">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c r="AD735" s="54"/>
      <c r="AE735" s="54"/>
      <c r="AF735" s="54"/>
    </row>
    <row r="736" spans="1:32" ht="18.75" x14ac:dyDescent="0.3">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row>
    <row r="737" spans="1:32" ht="18.75" x14ac:dyDescent="0.3">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c r="AD737" s="54"/>
      <c r="AE737" s="54"/>
      <c r="AF737" s="54"/>
    </row>
    <row r="738" spans="1:32" ht="18.75" x14ac:dyDescent="0.3">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c r="AD738" s="54"/>
      <c r="AE738" s="54"/>
      <c r="AF738" s="54"/>
    </row>
    <row r="739" spans="1:32" ht="18.75" x14ac:dyDescent="0.3">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c r="AF739" s="54"/>
    </row>
    <row r="740" spans="1:32" ht="18.75" x14ac:dyDescent="0.3">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c r="AD740" s="54"/>
      <c r="AE740" s="54"/>
      <c r="AF740" s="54"/>
    </row>
    <row r="741" spans="1:32" ht="18.75" x14ac:dyDescent="0.3">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c r="AD741" s="54"/>
      <c r="AE741" s="54"/>
      <c r="AF741" s="54"/>
    </row>
    <row r="742" spans="1:32" ht="18.75" x14ac:dyDescent="0.3">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c r="AD742" s="54"/>
      <c r="AE742" s="54"/>
      <c r="AF742" s="54"/>
    </row>
    <row r="743" spans="1:32" ht="18.75" x14ac:dyDescent="0.3">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c r="AD743" s="54"/>
      <c r="AE743" s="54"/>
      <c r="AF743" s="54"/>
    </row>
    <row r="744" spans="1:32" ht="18.75" x14ac:dyDescent="0.3">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c r="AD744" s="54"/>
      <c r="AE744" s="54"/>
      <c r="AF744" s="54"/>
    </row>
    <row r="745" spans="1:32" ht="18.75" x14ac:dyDescent="0.3">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c r="AD745" s="54"/>
      <c r="AE745" s="54"/>
      <c r="AF745" s="54"/>
    </row>
    <row r="746" spans="1:32" ht="18.75" x14ac:dyDescent="0.3">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row>
    <row r="747" spans="1:32" ht="18.75" x14ac:dyDescent="0.3">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c r="AD747" s="54"/>
      <c r="AE747" s="54"/>
      <c r="AF747" s="54"/>
    </row>
    <row r="748" spans="1:32" ht="18.75" x14ac:dyDescent="0.3">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c r="AD748" s="54"/>
      <c r="AE748" s="54"/>
      <c r="AF748" s="54"/>
    </row>
    <row r="749" spans="1:32" ht="18.75" x14ac:dyDescent="0.3">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c r="AD749" s="54"/>
      <c r="AE749" s="54"/>
      <c r="AF749" s="54"/>
    </row>
    <row r="750" spans="1:32" ht="18.75" x14ac:dyDescent="0.3">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c r="AD750" s="54"/>
      <c r="AE750" s="54"/>
      <c r="AF750" s="54"/>
    </row>
    <row r="751" spans="1:32" ht="18.75" x14ac:dyDescent="0.3">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c r="AD751" s="54"/>
      <c r="AE751" s="54"/>
      <c r="AF751" s="54"/>
    </row>
    <row r="752" spans="1:32" ht="18.75" x14ac:dyDescent="0.3">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c r="AD752" s="54"/>
      <c r="AE752" s="54"/>
      <c r="AF752" s="54"/>
    </row>
    <row r="753" spans="1:32" ht="18.75" x14ac:dyDescent="0.3">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c r="AD753" s="54"/>
      <c r="AE753" s="54"/>
      <c r="AF753" s="54"/>
    </row>
    <row r="754" spans="1:32" ht="18.75" x14ac:dyDescent="0.3">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c r="AF754" s="54"/>
    </row>
    <row r="755" spans="1:32" ht="18.75" x14ac:dyDescent="0.3">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c r="AD755" s="54"/>
      <c r="AE755" s="54"/>
      <c r="AF755" s="54"/>
    </row>
    <row r="756" spans="1:32" ht="18.75" x14ac:dyDescent="0.3">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row>
    <row r="757" spans="1:32" ht="18.75" x14ac:dyDescent="0.3">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c r="AD757" s="54"/>
      <c r="AE757" s="54"/>
      <c r="AF757" s="54"/>
    </row>
    <row r="758" spans="1:32" ht="18.75" x14ac:dyDescent="0.3">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c r="AD758" s="54"/>
      <c r="AE758" s="54"/>
      <c r="AF758" s="54"/>
    </row>
    <row r="759" spans="1:32" ht="18.75" x14ac:dyDescent="0.3">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c r="AD759" s="54"/>
      <c r="AE759" s="54"/>
      <c r="AF759" s="54"/>
    </row>
    <row r="760" spans="1:32" ht="18.75" x14ac:dyDescent="0.3">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c r="AD760" s="54"/>
      <c r="AE760" s="54"/>
      <c r="AF760" s="54"/>
    </row>
    <row r="761" spans="1:32" ht="18.75" x14ac:dyDescent="0.3">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c r="AB761" s="54"/>
      <c r="AC761" s="54"/>
      <c r="AD761" s="54"/>
      <c r="AE761" s="54"/>
      <c r="AF761" s="54"/>
    </row>
    <row r="762" spans="1:32" ht="18.75" x14ac:dyDescent="0.3">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c r="AB762" s="54"/>
      <c r="AC762" s="54"/>
      <c r="AD762" s="54"/>
      <c r="AE762" s="54"/>
      <c r="AF762" s="54"/>
    </row>
    <row r="763" spans="1:32" ht="18.75" x14ac:dyDescent="0.3">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c r="AB763" s="54"/>
      <c r="AC763" s="54"/>
      <c r="AD763" s="54"/>
      <c r="AE763" s="54"/>
      <c r="AF763" s="54"/>
    </row>
    <row r="764" spans="1:32" ht="18.75" x14ac:dyDescent="0.3">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c r="AB764" s="54"/>
      <c r="AC764" s="54"/>
      <c r="AD764" s="54"/>
      <c r="AE764" s="54"/>
      <c r="AF764" s="54"/>
    </row>
    <row r="765" spans="1:32" ht="18.75" x14ac:dyDescent="0.3">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c r="AB765" s="54"/>
      <c r="AC765" s="54"/>
      <c r="AD765" s="54"/>
      <c r="AE765" s="54"/>
      <c r="AF765" s="54"/>
    </row>
    <row r="766" spans="1:32" ht="18.75" x14ac:dyDescent="0.3">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c r="AF766" s="54"/>
    </row>
    <row r="767" spans="1:32" ht="18.75" x14ac:dyDescent="0.3">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c r="AD767" s="54"/>
      <c r="AE767" s="54"/>
      <c r="AF767" s="54"/>
    </row>
    <row r="768" spans="1:32" ht="18.75" x14ac:dyDescent="0.3">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c r="AD768" s="54"/>
      <c r="AE768" s="54"/>
      <c r="AF768" s="54"/>
    </row>
    <row r="769" spans="1:32" ht="18.75" x14ac:dyDescent="0.3">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c r="AD769" s="54"/>
      <c r="AE769" s="54"/>
      <c r="AF769" s="54"/>
    </row>
    <row r="770" spans="1:32" ht="18.75" x14ac:dyDescent="0.3">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c r="AD770" s="54"/>
      <c r="AE770" s="54"/>
      <c r="AF770" s="54"/>
    </row>
    <row r="771" spans="1:32" ht="18.75" x14ac:dyDescent="0.3">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c r="AD771" s="54"/>
      <c r="AE771" s="54"/>
      <c r="AF771" s="54"/>
    </row>
    <row r="772" spans="1:32" ht="18.75" x14ac:dyDescent="0.3">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c r="AB772" s="54"/>
      <c r="AC772" s="54"/>
      <c r="AD772" s="54"/>
      <c r="AE772" s="54"/>
      <c r="AF772" s="54"/>
    </row>
    <row r="773" spans="1:32" ht="18.75" x14ac:dyDescent="0.3">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c r="AB773" s="54"/>
      <c r="AC773" s="54"/>
      <c r="AD773" s="54"/>
      <c r="AE773" s="54"/>
      <c r="AF773" s="54"/>
    </row>
    <row r="774" spans="1:32" ht="18.75" x14ac:dyDescent="0.3">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c r="AB774" s="54"/>
      <c r="AC774" s="54"/>
      <c r="AD774" s="54"/>
      <c r="AE774" s="54"/>
      <c r="AF774" s="54"/>
    </row>
    <row r="775" spans="1:32" ht="18.75" x14ac:dyDescent="0.3">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c r="AB775" s="54"/>
      <c r="AC775" s="54"/>
      <c r="AD775" s="54"/>
      <c r="AE775" s="54"/>
      <c r="AF775" s="54"/>
    </row>
    <row r="776" spans="1:32" ht="18.75" x14ac:dyDescent="0.3">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c r="AF776" s="54"/>
    </row>
    <row r="777" spans="1:32" ht="18.75" x14ac:dyDescent="0.3">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c r="AB777" s="54"/>
      <c r="AC777" s="54"/>
      <c r="AD777" s="54"/>
      <c r="AE777" s="54"/>
      <c r="AF777" s="54"/>
    </row>
    <row r="778" spans="1:32" ht="18.75" x14ac:dyDescent="0.3">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c r="AB778" s="54"/>
      <c r="AC778" s="54"/>
      <c r="AD778" s="54"/>
      <c r="AE778" s="54"/>
      <c r="AF778" s="54"/>
    </row>
    <row r="779" spans="1:32" ht="18.75" x14ac:dyDescent="0.3">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c r="AB779" s="54"/>
      <c r="AC779" s="54"/>
      <c r="AD779" s="54"/>
      <c r="AE779" s="54"/>
      <c r="AF779" s="54"/>
    </row>
    <row r="780" spans="1:32" ht="18.75" x14ac:dyDescent="0.3">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c r="AB780" s="54"/>
      <c r="AC780" s="54"/>
      <c r="AD780" s="54"/>
      <c r="AE780" s="54"/>
      <c r="AF780" s="54"/>
    </row>
    <row r="781" spans="1:32" ht="18.75" x14ac:dyDescent="0.3">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c r="AB781" s="54"/>
      <c r="AC781" s="54"/>
      <c r="AD781" s="54"/>
      <c r="AE781" s="54"/>
      <c r="AF781" s="54"/>
    </row>
    <row r="782" spans="1:32" ht="18.75" x14ac:dyDescent="0.3">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c r="AB782" s="54"/>
      <c r="AC782" s="54"/>
      <c r="AD782" s="54"/>
      <c r="AE782" s="54"/>
      <c r="AF782" s="54"/>
    </row>
    <row r="783" spans="1:32" ht="18.75" x14ac:dyDescent="0.3">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c r="AB783" s="54"/>
      <c r="AC783" s="54"/>
      <c r="AD783" s="54"/>
      <c r="AE783" s="54"/>
      <c r="AF783" s="54"/>
    </row>
    <row r="784" spans="1:32" ht="18.75" x14ac:dyDescent="0.3">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c r="AB784" s="54"/>
      <c r="AC784" s="54"/>
      <c r="AD784" s="54"/>
      <c r="AE784" s="54"/>
      <c r="AF784" s="54"/>
    </row>
    <row r="785" spans="1:32" ht="18.75" x14ac:dyDescent="0.3">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c r="AB785" s="54"/>
      <c r="AC785" s="54"/>
      <c r="AD785" s="54"/>
      <c r="AE785" s="54"/>
      <c r="AF785" s="54"/>
    </row>
    <row r="786" spans="1:32" ht="18.75" x14ac:dyDescent="0.3">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row>
    <row r="787" spans="1:32" ht="18.75" x14ac:dyDescent="0.3">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c r="AB787" s="54"/>
      <c r="AC787" s="54"/>
      <c r="AD787" s="54"/>
      <c r="AE787" s="54"/>
      <c r="AF787" s="54"/>
    </row>
    <row r="788" spans="1:32" ht="18.75" x14ac:dyDescent="0.3">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c r="AB788" s="54"/>
      <c r="AC788" s="54"/>
      <c r="AD788" s="54"/>
      <c r="AE788" s="54"/>
      <c r="AF788" s="54"/>
    </row>
    <row r="789" spans="1:32" ht="18.75" x14ac:dyDescent="0.3">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c r="AD789" s="54"/>
      <c r="AE789" s="54"/>
      <c r="AF789" s="54"/>
    </row>
    <row r="790" spans="1:32" ht="18.75" x14ac:dyDescent="0.3">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c r="AB790" s="54"/>
      <c r="AC790" s="54"/>
      <c r="AD790" s="54"/>
      <c r="AE790" s="54"/>
      <c r="AF790" s="54"/>
    </row>
    <row r="791" spans="1:32" ht="18.75" x14ac:dyDescent="0.3">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c r="AB791" s="54"/>
      <c r="AC791" s="54"/>
      <c r="AD791" s="54"/>
      <c r="AE791" s="54"/>
      <c r="AF791" s="54"/>
    </row>
    <row r="792" spans="1:32" ht="18.75" x14ac:dyDescent="0.3">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c r="AB792" s="54"/>
      <c r="AC792" s="54"/>
      <c r="AD792" s="54"/>
      <c r="AE792" s="54"/>
      <c r="AF792" s="54"/>
    </row>
    <row r="793" spans="1:32" ht="18.75" x14ac:dyDescent="0.3">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c r="AD793" s="54"/>
      <c r="AE793" s="54"/>
      <c r="AF793" s="54"/>
    </row>
    <row r="794" spans="1:32" ht="18.75" x14ac:dyDescent="0.3">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c r="AB794" s="54"/>
      <c r="AC794" s="54"/>
      <c r="AD794" s="54"/>
      <c r="AE794" s="54"/>
      <c r="AF794" s="54"/>
    </row>
    <row r="795" spans="1:32" ht="18.75" x14ac:dyDescent="0.3">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c r="AB795" s="54"/>
      <c r="AC795" s="54"/>
      <c r="AD795" s="54"/>
      <c r="AE795" s="54"/>
      <c r="AF795" s="54"/>
    </row>
    <row r="796" spans="1:32" ht="18.75" x14ac:dyDescent="0.3">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c r="AF796" s="54"/>
    </row>
    <row r="797" spans="1:32" ht="18.75" x14ac:dyDescent="0.3">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c r="AB797" s="54"/>
      <c r="AC797" s="54"/>
      <c r="AD797" s="54"/>
      <c r="AE797" s="54"/>
      <c r="AF797" s="54"/>
    </row>
    <row r="798" spans="1:32" ht="18.75" x14ac:dyDescent="0.3">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c r="AB798" s="54"/>
      <c r="AC798" s="54"/>
      <c r="AD798" s="54"/>
      <c r="AE798" s="54"/>
      <c r="AF798" s="54"/>
    </row>
    <row r="799" spans="1:32" ht="18.75" x14ac:dyDescent="0.3">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c r="AB799" s="54"/>
      <c r="AC799" s="54"/>
      <c r="AD799" s="54"/>
      <c r="AE799" s="54"/>
      <c r="AF799" s="54"/>
    </row>
    <row r="800" spans="1:32" ht="18.75" x14ac:dyDescent="0.3">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c r="AB800" s="54"/>
      <c r="AC800" s="54"/>
      <c r="AD800" s="54"/>
      <c r="AE800" s="54"/>
      <c r="AF800" s="54"/>
    </row>
    <row r="801" spans="1:32" ht="18.75" x14ac:dyDescent="0.3">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c r="AB801" s="54"/>
      <c r="AC801" s="54"/>
      <c r="AD801" s="54"/>
      <c r="AE801" s="54"/>
      <c r="AF801" s="54"/>
    </row>
    <row r="802" spans="1:32" ht="18.75" x14ac:dyDescent="0.3">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c r="AB802" s="54"/>
      <c r="AC802" s="54"/>
      <c r="AD802" s="54"/>
      <c r="AE802" s="54"/>
      <c r="AF802" s="54"/>
    </row>
    <row r="803" spans="1:32" ht="18.75" x14ac:dyDescent="0.3">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c r="AB803" s="54"/>
      <c r="AC803" s="54"/>
      <c r="AD803" s="54"/>
      <c r="AE803" s="54"/>
      <c r="AF803" s="54"/>
    </row>
    <row r="804" spans="1:32" ht="18.75" x14ac:dyDescent="0.3">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c r="AB804" s="54"/>
      <c r="AC804" s="54"/>
      <c r="AD804" s="54"/>
      <c r="AE804" s="54"/>
      <c r="AF804" s="54"/>
    </row>
    <row r="805" spans="1:32" ht="18.75" x14ac:dyDescent="0.3">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c r="AB805" s="54"/>
      <c r="AC805" s="54"/>
      <c r="AD805" s="54"/>
      <c r="AE805" s="54"/>
      <c r="AF805" s="54"/>
    </row>
    <row r="806" spans="1:32" ht="18.75" x14ac:dyDescent="0.3">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c r="AF806" s="54"/>
    </row>
    <row r="807" spans="1:32" ht="18.75" x14ac:dyDescent="0.3">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c r="AB807" s="54"/>
      <c r="AC807" s="54"/>
      <c r="AD807" s="54"/>
      <c r="AE807" s="54"/>
      <c r="AF807" s="54"/>
    </row>
    <row r="808" spans="1:32" ht="18.75" x14ac:dyDescent="0.3">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c r="AD808" s="54"/>
      <c r="AE808" s="54"/>
      <c r="AF808" s="54"/>
    </row>
    <row r="809" spans="1:32" ht="18.75" x14ac:dyDescent="0.3">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c r="AB809" s="54"/>
      <c r="AC809" s="54"/>
      <c r="AD809" s="54"/>
      <c r="AE809" s="54"/>
      <c r="AF809" s="54"/>
    </row>
    <row r="810" spans="1:32" ht="18.75" x14ac:dyDescent="0.3">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c r="AB810" s="54"/>
      <c r="AC810" s="54"/>
      <c r="AD810" s="54"/>
      <c r="AE810" s="54"/>
      <c r="AF810" s="54"/>
    </row>
    <row r="811" spans="1:32" ht="18.75" x14ac:dyDescent="0.3">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c r="AB811" s="54"/>
      <c r="AC811" s="54"/>
      <c r="AD811" s="54"/>
      <c r="AE811" s="54"/>
      <c r="AF811" s="54"/>
    </row>
    <row r="812" spans="1:32" ht="18.75" x14ac:dyDescent="0.3">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c r="AB812" s="54"/>
      <c r="AC812" s="54"/>
      <c r="AD812" s="54"/>
      <c r="AE812" s="54"/>
      <c r="AF812" s="54"/>
    </row>
    <row r="813" spans="1:32" ht="18.75" x14ac:dyDescent="0.3">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c r="AB813" s="54"/>
      <c r="AC813" s="54"/>
      <c r="AD813" s="54"/>
      <c r="AE813" s="54"/>
      <c r="AF813" s="54"/>
    </row>
    <row r="814" spans="1:32" ht="18.75" x14ac:dyDescent="0.3">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c r="AB814" s="54"/>
      <c r="AC814" s="54"/>
      <c r="AD814" s="54"/>
      <c r="AE814" s="54"/>
      <c r="AF814" s="54"/>
    </row>
    <row r="815" spans="1:32" ht="18.75" x14ac:dyDescent="0.3">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c r="AB815" s="54"/>
      <c r="AC815" s="54"/>
      <c r="AD815" s="54"/>
      <c r="AE815" s="54"/>
      <c r="AF815" s="54"/>
    </row>
    <row r="816" spans="1:32" ht="18.75" x14ac:dyDescent="0.3">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c r="AF816" s="54"/>
    </row>
    <row r="817" spans="1:32" ht="18.75" x14ac:dyDescent="0.3">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c r="AB817" s="54"/>
      <c r="AC817" s="54"/>
      <c r="AD817" s="54"/>
      <c r="AE817" s="54"/>
      <c r="AF817" s="54"/>
    </row>
    <row r="818" spans="1:32" ht="18.75" x14ac:dyDescent="0.3">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c r="AB818" s="54"/>
      <c r="AC818" s="54"/>
      <c r="AD818" s="54"/>
      <c r="AE818" s="54"/>
      <c r="AF818" s="54"/>
    </row>
    <row r="819" spans="1:32" ht="18.75" x14ac:dyDescent="0.3">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c r="AB819" s="54"/>
      <c r="AC819" s="54"/>
      <c r="AD819" s="54"/>
      <c r="AE819" s="54"/>
      <c r="AF819" s="54"/>
    </row>
    <row r="820" spans="1:32" ht="18.75" x14ac:dyDescent="0.3">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c r="AB820" s="54"/>
      <c r="AC820" s="54"/>
      <c r="AD820" s="54"/>
      <c r="AE820" s="54"/>
      <c r="AF820" s="54"/>
    </row>
    <row r="821" spans="1:32" ht="18.75" x14ac:dyDescent="0.3">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c r="AB821" s="54"/>
      <c r="AC821" s="54"/>
      <c r="AD821" s="54"/>
      <c r="AE821" s="54"/>
      <c r="AF821" s="54"/>
    </row>
    <row r="822" spans="1:32" ht="18.75" x14ac:dyDescent="0.3">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c r="AB822" s="54"/>
      <c r="AC822" s="54"/>
      <c r="AD822" s="54"/>
      <c r="AE822" s="54"/>
      <c r="AF822" s="54"/>
    </row>
    <row r="823" spans="1:32" ht="18.75" x14ac:dyDescent="0.3">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c r="AB823" s="54"/>
      <c r="AC823" s="54"/>
      <c r="AD823" s="54"/>
      <c r="AE823" s="54"/>
      <c r="AF823" s="54"/>
    </row>
    <row r="824" spans="1:32" ht="18.75" x14ac:dyDescent="0.3">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c r="AB824" s="54"/>
      <c r="AC824" s="54"/>
      <c r="AD824" s="54"/>
      <c r="AE824" s="54"/>
      <c r="AF824" s="54"/>
    </row>
    <row r="825" spans="1:32" ht="18.75" x14ac:dyDescent="0.3">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c r="AB825" s="54"/>
      <c r="AC825" s="54"/>
      <c r="AD825" s="54"/>
      <c r="AE825" s="54"/>
      <c r="AF825" s="54"/>
    </row>
    <row r="826" spans="1:32" ht="18.75" x14ac:dyDescent="0.3">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c r="AF826" s="54"/>
    </row>
    <row r="827" spans="1:32" ht="18.75" x14ac:dyDescent="0.3">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c r="AB827" s="54"/>
      <c r="AC827" s="54"/>
      <c r="AD827" s="54"/>
      <c r="AE827" s="54"/>
      <c r="AF827" s="54"/>
    </row>
    <row r="828" spans="1:32" ht="18.75" x14ac:dyDescent="0.3">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c r="AB828" s="54"/>
      <c r="AC828" s="54"/>
      <c r="AD828" s="54"/>
      <c r="AE828" s="54"/>
      <c r="AF828" s="54"/>
    </row>
    <row r="829" spans="1:32" ht="18.75" x14ac:dyDescent="0.3">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c r="AB829" s="54"/>
      <c r="AC829" s="54"/>
      <c r="AD829" s="54"/>
      <c r="AE829" s="54"/>
      <c r="AF829" s="54"/>
    </row>
    <row r="830" spans="1:32" ht="18.75" x14ac:dyDescent="0.3">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c r="AB830" s="54"/>
      <c r="AC830" s="54"/>
      <c r="AD830" s="54"/>
      <c r="AE830" s="54"/>
      <c r="AF830" s="54"/>
    </row>
    <row r="831" spans="1:32" ht="18.75" x14ac:dyDescent="0.3">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c r="AB831" s="54"/>
      <c r="AC831" s="54"/>
      <c r="AD831" s="54"/>
      <c r="AE831" s="54"/>
      <c r="AF831" s="54"/>
    </row>
    <row r="832" spans="1:32" ht="18.75" x14ac:dyDescent="0.3">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c r="AB832" s="54"/>
      <c r="AC832" s="54"/>
      <c r="AD832" s="54"/>
      <c r="AE832" s="54"/>
      <c r="AF832" s="54"/>
    </row>
    <row r="833" spans="1:32" ht="18.75" x14ac:dyDescent="0.3">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c r="AB833" s="54"/>
      <c r="AC833" s="54"/>
      <c r="AD833" s="54"/>
      <c r="AE833" s="54"/>
      <c r="AF833" s="54"/>
    </row>
    <row r="834" spans="1:32" ht="18.75" x14ac:dyDescent="0.3">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c r="AB834" s="54"/>
      <c r="AC834" s="54"/>
      <c r="AD834" s="54"/>
      <c r="AE834" s="54"/>
      <c r="AF834" s="54"/>
    </row>
    <row r="835" spans="1:32" ht="18.75" x14ac:dyDescent="0.3">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c r="AB835" s="54"/>
      <c r="AC835" s="54"/>
      <c r="AD835" s="54"/>
      <c r="AE835" s="54"/>
      <c r="AF835" s="54"/>
    </row>
    <row r="836" spans="1:32" ht="18.75" x14ac:dyDescent="0.3">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c r="AF836" s="54"/>
    </row>
    <row r="837" spans="1:32" ht="18.75" x14ac:dyDescent="0.3">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c r="AB837" s="54"/>
      <c r="AC837" s="54"/>
      <c r="AD837" s="54"/>
      <c r="AE837" s="54"/>
      <c r="AF837" s="54"/>
    </row>
    <row r="838" spans="1:32" ht="18.75" x14ac:dyDescent="0.3">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c r="AB838" s="54"/>
      <c r="AC838" s="54"/>
      <c r="AD838" s="54"/>
      <c r="AE838" s="54"/>
      <c r="AF838" s="54"/>
    </row>
    <row r="839" spans="1:32" ht="18.75" x14ac:dyDescent="0.3">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c r="AB839" s="54"/>
      <c r="AC839" s="54"/>
      <c r="AD839" s="54"/>
      <c r="AE839" s="54"/>
      <c r="AF839" s="54"/>
    </row>
    <row r="840" spans="1:32" ht="18.75" x14ac:dyDescent="0.3">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c r="AB840" s="54"/>
      <c r="AC840" s="54"/>
      <c r="AD840" s="54"/>
      <c r="AE840" s="54"/>
      <c r="AF840" s="54"/>
    </row>
    <row r="841" spans="1:32" ht="18.75" x14ac:dyDescent="0.3">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c r="AB841" s="54"/>
      <c r="AC841" s="54"/>
      <c r="AD841" s="54"/>
      <c r="AE841" s="54"/>
      <c r="AF841" s="54"/>
    </row>
    <row r="842" spans="1:32" ht="18.75" x14ac:dyDescent="0.3">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c r="AB842" s="54"/>
      <c r="AC842" s="54"/>
      <c r="AD842" s="54"/>
      <c r="AE842" s="54"/>
      <c r="AF842" s="54"/>
    </row>
    <row r="843" spans="1:32" ht="18.75" x14ac:dyDescent="0.3">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c r="AB843" s="54"/>
      <c r="AC843" s="54"/>
      <c r="AD843" s="54"/>
      <c r="AE843" s="54"/>
      <c r="AF843" s="54"/>
    </row>
    <row r="844" spans="1:32" ht="18.75" x14ac:dyDescent="0.3">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c r="AB844" s="54"/>
      <c r="AC844" s="54"/>
      <c r="AD844" s="54"/>
      <c r="AE844" s="54"/>
      <c r="AF844" s="54"/>
    </row>
    <row r="845" spans="1:32" ht="18.75" x14ac:dyDescent="0.3">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c r="AB845" s="54"/>
      <c r="AC845" s="54"/>
      <c r="AD845" s="54"/>
      <c r="AE845" s="54"/>
      <c r="AF845" s="54"/>
    </row>
    <row r="846" spans="1:32" ht="18.75" x14ac:dyDescent="0.3">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c r="AF846" s="54"/>
    </row>
    <row r="847" spans="1:32" ht="18.75" x14ac:dyDescent="0.3">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c r="AB847" s="54"/>
      <c r="AC847" s="54"/>
      <c r="AD847" s="54"/>
      <c r="AE847" s="54"/>
      <c r="AF847" s="54"/>
    </row>
    <row r="848" spans="1:32" ht="18.75" x14ac:dyDescent="0.3">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c r="AD848" s="54"/>
      <c r="AE848" s="54"/>
      <c r="AF848" s="54"/>
    </row>
    <row r="849" spans="1:32" ht="18.75" x14ac:dyDescent="0.3">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c r="AB849" s="54"/>
      <c r="AC849" s="54"/>
      <c r="AD849" s="54"/>
      <c r="AE849" s="54"/>
      <c r="AF849" s="54"/>
    </row>
    <row r="850" spans="1:32" ht="18.75" x14ac:dyDescent="0.3">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c r="AD850" s="54"/>
      <c r="AE850" s="54"/>
      <c r="AF850" s="54"/>
    </row>
    <row r="851" spans="1:32" ht="18.75" x14ac:dyDescent="0.3">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c r="AD851" s="54"/>
      <c r="AE851" s="54"/>
      <c r="AF851" s="54"/>
    </row>
    <row r="852" spans="1:32" ht="18.75" x14ac:dyDescent="0.3">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c r="AD852" s="54"/>
      <c r="AE852" s="54"/>
      <c r="AF852" s="54"/>
    </row>
    <row r="853" spans="1:32" ht="18.75" x14ac:dyDescent="0.3">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c r="AD853" s="54"/>
      <c r="AE853" s="54"/>
      <c r="AF853" s="54"/>
    </row>
    <row r="854" spans="1:32" ht="18.75" x14ac:dyDescent="0.3">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c r="AB854" s="54"/>
      <c r="AC854" s="54"/>
      <c r="AD854" s="54"/>
      <c r="AE854" s="54"/>
      <c r="AF854" s="54"/>
    </row>
    <row r="855" spans="1:32" ht="18.75" x14ac:dyDescent="0.3">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c r="AD855" s="54"/>
      <c r="AE855" s="54"/>
      <c r="AF855" s="54"/>
    </row>
    <row r="856" spans="1:32" ht="18.75" x14ac:dyDescent="0.3">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c r="AF856" s="54"/>
    </row>
    <row r="857" spans="1:32" ht="18.75" x14ac:dyDescent="0.3">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c r="AD857" s="54"/>
      <c r="AE857" s="54"/>
      <c r="AF857" s="54"/>
    </row>
    <row r="858" spans="1:32" ht="18.75" x14ac:dyDescent="0.3">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c r="AB858" s="54"/>
      <c r="AC858" s="54"/>
      <c r="AD858" s="54"/>
      <c r="AE858" s="54"/>
      <c r="AF858" s="54"/>
    </row>
    <row r="859" spans="1:32" ht="18.75" x14ac:dyDescent="0.3">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c r="AD859" s="54"/>
      <c r="AE859" s="54"/>
      <c r="AF859" s="54"/>
    </row>
    <row r="860" spans="1:32" ht="18.75" x14ac:dyDescent="0.3">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c r="AD860" s="54"/>
      <c r="AE860" s="54"/>
      <c r="AF860" s="54"/>
    </row>
    <row r="861" spans="1:32" ht="18.75" x14ac:dyDescent="0.3">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c r="AD861" s="54"/>
      <c r="AE861" s="54"/>
      <c r="AF861" s="54"/>
    </row>
    <row r="862" spans="1:32" ht="18.75" x14ac:dyDescent="0.3">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c r="AD862" s="54"/>
      <c r="AE862" s="54"/>
      <c r="AF862" s="54"/>
    </row>
    <row r="863" spans="1:32" ht="18.75" x14ac:dyDescent="0.3">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c r="AD863" s="54"/>
      <c r="AE863" s="54"/>
      <c r="AF863" s="54"/>
    </row>
    <row r="864" spans="1:32" ht="18.75" x14ac:dyDescent="0.3">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c r="AD864" s="54"/>
      <c r="AE864" s="54"/>
      <c r="AF864" s="54"/>
    </row>
    <row r="865" spans="1:32" ht="18.75" x14ac:dyDescent="0.3">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c r="AD865" s="54"/>
      <c r="AE865" s="54"/>
      <c r="AF865" s="54"/>
    </row>
    <row r="866" spans="1:32" ht="18.75" x14ac:dyDescent="0.3">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c r="AF866" s="54"/>
    </row>
    <row r="867" spans="1:32" ht="18.75" x14ac:dyDescent="0.3">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c r="AB867" s="54"/>
      <c r="AC867" s="54"/>
      <c r="AD867" s="54"/>
      <c r="AE867" s="54"/>
      <c r="AF867" s="54"/>
    </row>
    <row r="868" spans="1:32" ht="18.75" x14ac:dyDescent="0.3">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c r="AB868" s="54"/>
      <c r="AC868" s="54"/>
      <c r="AD868" s="54"/>
      <c r="AE868" s="54"/>
      <c r="AF868" s="54"/>
    </row>
    <row r="869" spans="1:32" ht="18.75" x14ac:dyDescent="0.3">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c r="AB869" s="54"/>
      <c r="AC869" s="54"/>
      <c r="AD869" s="54"/>
      <c r="AE869" s="54"/>
      <c r="AF869" s="54"/>
    </row>
    <row r="870" spans="1:32" ht="18.75" x14ac:dyDescent="0.3">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c r="AB870" s="54"/>
      <c r="AC870" s="54"/>
      <c r="AD870" s="54"/>
      <c r="AE870" s="54"/>
      <c r="AF870" s="54"/>
    </row>
    <row r="871" spans="1:32" ht="18.75" x14ac:dyDescent="0.3">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c r="AB871" s="54"/>
      <c r="AC871" s="54"/>
      <c r="AD871" s="54"/>
      <c r="AE871" s="54"/>
      <c r="AF871" s="54"/>
    </row>
    <row r="872" spans="1:32" ht="18.75" x14ac:dyDescent="0.3">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c r="AB872" s="54"/>
      <c r="AC872" s="54"/>
      <c r="AD872" s="54"/>
      <c r="AE872" s="54"/>
      <c r="AF872" s="54"/>
    </row>
    <row r="873" spans="1:32" ht="18.75" x14ac:dyDescent="0.3">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c r="AB873" s="54"/>
      <c r="AC873" s="54"/>
      <c r="AD873" s="54"/>
      <c r="AE873" s="54"/>
      <c r="AF873" s="54"/>
    </row>
    <row r="874" spans="1:32" ht="18.75" x14ac:dyDescent="0.3">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c r="AB874" s="54"/>
      <c r="AC874" s="54"/>
      <c r="AD874" s="54"/>
      <c r="AE874" s="54"/>
      <c r="AF874" s="54"/>
    </row>
    <row r="875" spans="1:32" ht="18.75" x14ac:dyDescent="0.3">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c r="AB875" s="54"/>
      <c r="AC875" s="54"/>
      <c r="AD875" s="54"/>
      <c r="AE875" s="54"/>
      <c r="AF875" s="54"/>
    </row>
    <row r="876" spans="1:32" ht="18.75" x14ac:dyDescent="0.3">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c r="AF876" s="54"/>
    </row>
    <row r="877" spans="1:32" ht="18.75" x14ac:dyDescent="0.3">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c r="AB877" s="54"/>
      <c r="AC877" s="54"/>
      <c r="AD877" s="54"/>
      <c r="AE877" s="54"/>
      <c r="AF877" s="54"/>
    </row>
    <row r="878" spans="1:32" ht="18.75" x14ac:dyDescent="0.3">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c r="AB878" s="54"/>
      <c r="AC878" s="54"/>
      <c r="AD878" s="54"/>
      <c r="AE878" s="54"/>
      <c r="AF878" s="54"/>
    </row>
    <row r="879" spans="1:32" ht="18.75" x14ac:dyDescent="0.3">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c r="AB879" s="54"/>
      <c r="AC879" s="54"/>
      <c r="AD879" s="54"/>
      <c r="AE879" s="54"/>
      <c r="AF879" s="54"/>
    </row>
    <row r="880" spans="1:32" ht="18.75" x14ac:dyDescent="0.3">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c r="AB880" s="54"/>
      <c r="AC880" s="54"/>
      <c r="AD880" s="54"/>
      <c r="AE880" s="54"/>
      <c r="AF880" s="54"/>
    </row>
    <row r="881" spans="1:32" ht="18.75" x14ac:dyDescent="0.3">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c r="AB881" s="54"/>
      <c r="AC881" s="54"/>
      <c r="AD881" s="54"/>
      <c r="AE881" s="54"/>
      <c r="AF881" s="54"/>
    </row>
    <row r="882" spans="1:32" ht="18.75" x14ac:dyDescent="0.3">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c r="AB882" s="54"/>
      <c r="AC882" s="54"/>
      <c r="AD882" s="54"/>
      <c r="AE882" s="54"/>
      <c r="AF882" s="54"/>
    </row>
    <row r="883" spans="1:32" ht="18.75" x14ac:dyDescent="0.3">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c r="AB883" s="54"/>
      <c r="AC883" s="54"/>
      <c r="AD883" s="54"/>
      <c r="AE883" s="54"/>
      <c r="AF883" s="54"/>
    </row>
    <row r="884" spans="1:32" ht="18.75" x14ac:dyDescent="0.3">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c r="AB884" s="54"/>
      <c r="AC884" s="54"/>
      <c r="AD884" s="54"/>
      <c r="AE884" s="54"/>
      <c r="AF884" s="54"/>
    </row>
    <row r="885" spans="1:32" ht="18.75" x14ac:dyDescent="0.3">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c r="AB885" s="54"/>
      <c r="AC885" s="54"/>
      <c r="AD885" s="54"/>
      <c r="AE885" s="54"/>
      <c r="AF885" s="54"/>
    </row>
    <row r="886" spans="1:32" ht="18.75" x14ac:dyDescent="0.3">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c r="AF886" s="54"/>
    </row>
    <row r="887" spans="1:32" ht="18.75" x14ac:dyDescent="0.3">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c r="AB887" s="54"/>
      <c r="AC887" s="54"/>
      <c r="AD887" s="54"/>
      <c r="AE887" s="54"/>
      <c r="AF887" s="54"/>
    </row>
    <row r="888" spans="1:32" ht="18.75" x14ac:dyDescent="0.3">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c r="AD888" s="54"/>
      <c r="AE888" s="54"/>
      <c r="AF888" s="54"/>
    </row>
    <row r="889" spans="1:32" ht="18.75" x14ac:dyDescent="0.3">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c r="AB889" s="54"/>
      <c r="AC889" s="54"/>
      <c r="AD889" s="54"/>
      <c r="AE889" s="54"/>
      <c r="AF889" s="54"/>
    </row>
    <row r="890" spans="1:32" ht="18.75" x14ac:dyDescent="0.3">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c r="AB890" s="54"/>
      <c r="AC890" s="54"/>
      <c r="AD890" s="54"/>
      <c r="AE890" s="54"/>
      <c r="AF890" s="54"/>
    </row>
    <row r="891" spans="1:32" ht="18.75" x14ac:dyDescent="0.3">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c r="AB891" s="54"/>
      <c r="AC891" s="54"/>
      <c r="AD891" s="54"/>
      <c r="AE891" s="54"/>
      <c r="AF891" s="54"/>
    </row>
    <row r="892" spans="1:32" ht="18.75" x14ac:dyDescent="0.3">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c r="AB892" s="54"/>
      <c r="AC892" s="54"/>
      <c r="AD892" s="54"/>
      <c r="AE892" s="54"/>
      <c r="AF892" s="54"/>
    </row>
    <row r="893" spans="1:32" ht="18.75" x14ac:dyDescent="0.3">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c r="AB893" s="54"/>
      <c r="AC893" s="54"/>
      <c r="AD893" s="54"/>
      <c r="AE893" s="54"/>
      <c r="AF893" s="54"/>
    </row>
    <row r="894" spans="1:32" ht="18.75" x14ac:dyDescent="0.3">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c r="AB894" s="54"/>
      <c r="AC894" s="54"/>
      <c r="AD894" s="54"/>
      <c r="AE894" s="54"/>
      <c r="AF894" s="54"/>
    </row>
    <row r="895" spans="1:32" ht="18.75" x14ac:dyDescent="0.3">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c r="AB895" s="54"/>
      <c r="AC895" s="54"/>
      <c r="AD895" s="54"/>
      <c r="AE895" s="54"/>
      <c r="AF895" s="54"/>
    </row>
    <row r="896" spans="1:32" ht="18.75" x14ac:dyDescent="0.3">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c r="AF896" s="54"/>
    </row>
    <row r="897" spans="1:32" ht="18.75" x14ac:dyDescent="0.3">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c r="AB897" s="54"/>
      <c r="AC897" s="54"/>
      <c r="AD897" s="54"/>
      <c r="AE897" s="54"/>
      <c r="AF897" s="54"/>
    </row>
    <row r="898" spans="1:32" ht="18.75" x14ac:dyDescent="0.3">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c r="AB898" s="54"/>
      <c r="AC898" s="54"/>
      <c r="AD898" s="54"/>
      <c r="AE898" s="54"/>
      <c r="AF898" s="54"/>
    </row>
    <row r="899" spans="1:32" ht="18.75" x14ac:dyDescent="0.3">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c r="AB899" s="54"/>
      <c r="AC899" s="54"/>
      <c r="AD899" s="54"/>
      <c r="AE899" s="54"/>
      <c r="AF899" s="54"/>
    </row>
    <row r="900" spans="1:32" ht="18.75" x14ac:dyDescent="0.3">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c r="AB900" s="54"/>
      <c r="AC900" s="54"/>
      <c r="AD900" s="54"/>
      <c r="AE900" s="54"/>
      <c r="AF900" s="54"/>
    </row>
    <row r="901" spans="1:32" ht="18.75" x14ac:dyDescent="0.3">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c r="AB901" s="54"/>
      <c r="AC901" s="54"/>
      <c r="AD901" s="54"/>
      <c r="AE901" s="54"/>
      <c r="AF901" s="54"/>
    </row>
    <row r="902" spans="1:32" ht="18.75" x14ac:dyDescent="0.3">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c r="AB902" s="54"/>
      <c r="AC902" s="54"/>
      <c r="AD902" s="54"/>
      <c r="AE902" s="54"/>
      <c r="AF902" s="54"/>
    </row>
    <row r="903" spans="1:32" ht="18.75" x14ac:dyDescent="0.3">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c r="AB903" s="54"/>
      <c r="AC903" s="54"/>
      <c r="AD903" s="54"/>
      <c r="AE903" s="54"/>
      <c r="AF903" s="54"/>
    </row>
    <row r="904" spans="1:32" ht="18.75" x14ac:dyDescent="0.3">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c r="AB904" s="54"/>
      <c r="AC904" s="54"/>
      <c r="AD904" s="54"/>
      <c r="AE904" s="54"/>
      <c r="AF904" s="54"/>
    </row>
    <row r="905" spans="1:32" ht="18.75" x14ac:dyDescent="0.3">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c r="AB905" s="54"/>
      <c r="AC905" s="54"/>
      <c r="AD905" s="54"/>
      <c r="AE905" s="54"/>
      <c r="AF905" s="54"/>
    </row>
    <row r="906" spans="1:32" ht="18.75" x14ac:dyDescent="0.3">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c r="AF906" s="54"/>
    </row>
    <row r="907" spans="1:32" ht="18.75" x14ac:dyDescent="0.3">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c r="AB907" s="54"/>
      <c r="AC907" s="54"/>
      <c r="AD907" s="54"/>
      <c r="AE907" s="54"/>
      <c r="AF907" s="54"/>
    </row>
    <row r="908" spans="1:32" ht="18.75" x14ac:dyDescent="0.3">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c r="AB908" s="54"/>
      <c r="AC908" s="54"/>
      <c r="AD908" s="54"/>
      <c r="AE908" s="54"/>
      <c r="AF908" s="54"/>
    </row>
    <row r="909" spans="1:32" ht="18.75" x14ac:dyDescent="0.3">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c r="AB909" s="54"/>
      <c r="AC909" s="54"/>
      <c r="AD909" s="54"/>
      <c r="AE909" s="54"/>
      <c r="AF909" s="54"/>
    </row>
    <row r="910" spans="1:32" ht="18.75" x14ac:dyDescent="0.3">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c r="AB910" s="54"/>
      <c r="AC910" s="54"/>
      <c r="AD910" s="54"/>
      <c r="AE910" s="54"/>
      <c r="AF910" s="54"/>
    </row>
    <row r="911" spans="1:32" ht="18.75" x14ac:dyDescent="0.3">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c r="AB911" s="54"/>
      <c r="AC911" s="54"/>
      <c r="AD911" s="54"/>
      <c r="AE911" s="54"/>
      <c r="AF911" s="54"/>
    </row>
    <row r="912" spans="1:32" ht="18.75" x14ac:dyDescent="0.3">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c r="AB912" s="54"/>
      <c r="AC912" s="54"/>
      <c r="AD912" s="54"/>
      <c r="AE912" s="54"/>
      <c r="AF912" s="54"/>
    </row>
    <row r="913" spans="1:32" ht="18.75" x14ac:dyDescent="0.3">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c r="AB913" s="54"/>
      <c r="AC913" s="54"/>
      <c r="AD913" s="54"/>
      <c r="AE913" s="54"/>
      <c r="AF913" s="54"/>
    </row>
    <row r="914" spans="1:32" ht="18.75" x14ac:dyDescent="0.3">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c r="AB914" s="54"/>
      <c r="AC914" s="54"/>
      <c r="AD914" s="54"/>
      <c r="AE914" s="54"/>
      <c r="AF914" s="54"/>
    </row>
    <row r="915" spans="1:32" ht="18.75" x14ac:dyDescent="0.3">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c r="AB915" s="54"/>
      <c r="AC915" s="54"/>
      <c r="AD915" s="54"/>
      <c r="AE915" s="54"/>
      <c r="AF915" s="54"/>
    </row>
    <row r="916" spans="1:32" ht="18.75" x14ac:dyDescent="0.3">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c r="AF916" s="54"/>
    </row>
    <row r="917" spans="1:32" ht="18.75" x14ac:dyDescent="0.3">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c r="AB917" s="54"/>
      <c r="AC917" s="54"/>
      <c r="AD917" s="54"/>
      <c r="AE917" s="54"/>
      <c r="AF917" s="54"/>
    </row>
    <row r="918" spans="1:32" ht="18.75" x14ac:dyDescent="0.3">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c r="AB918" s="54"/>
      <c r="AC918" s="54"/>
      <c r="AD918" s="54"/>
      <c r="AE918" s="54"/>
      <c r="AF918" s="54"/>
    </row>
    <row r="919" spans="1:32" ht="18.75" x14ac:dyDescent="0.3">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c r="AB919" s="54"/>
      <c r="AC919" s="54"/>
      <c r="AD919" s="54"/>
      <c r="AE919" s="54"/>
      <c r="AF919" s="54"/>
    </row>
    <row r="920" spans="1:32" ht="18.75" x14ac:dyDescent="0.3">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c r="AB920" s="54"/>
      <c r="AC920" s="54"/>
      <c r="AD920" s="54"/>
      <c r="AE920" s="54"/>
      <c r="AF920" s="54"/>
    </row>
    <row r="921" spans="1:32" ht="18.75" x14ac:dyDescent="0.3">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c r="AB921" s="54"/>
      <c r="AC921" s="54"/>
      <c r="AD921" s="54"/>
      <c r="AE921" s="54"/>
      <c r="AF921" s="54"/>
    </row>
    <row r="922" spans="1:32" ht="18.75" x14ac:dyDescent="0.3">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c r="AB922" s="54"/>
      <c r="AC922" s="54"/>
      <c r="AD922" s="54"/>
      <c r="AE922" s="54"/>
      <c r="AF922" s="54"/>
    </row>
    <row r="923" spans="1:32" ht="18.75" x14ac:dyDescent="0.3">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c r="AB923" s="54"/>
      <c r="AC923" s="54"/>
      <c r="AD923" s="54"/>
      <c r="AE923" s="54"/>
      <c r="AF923" s="54"/>
    </row>
    <row r="924" spans="1:32" ht="18.75" x14ac:dyDescent="0.3">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c r="AB924" s="54"/>
      <c r="AC924" s="54"/>
      <c r="AD924" s="54"/>
      <c r="AE924" s="54"/>
      <c r="AF924" s="54"/>
    </row>
    <row r="925" spans="1:32" ht="18.75" x14ac:dyDescent="0.3">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c r="AB925" s="54"/>
      <c r="AC925" s="54"/>
      <c r="AD925" s="54"/>
      <c r="AE925" s="54"/>
      <c r="AF925" s="54"/>
    </row>
    <row r="926" spans="1:32" ht="18.75" x14ac:dyDescent="0.3">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c r="AF926" s="54"/>
    </row>
    <row r="927" spans="1:32" ht="18.75" x14ac:dyDescent="0.3">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c r="AB927" s="54"/>
      <c r="AC927" s="54"/>
      <c r="AD927" s="54"/>
      <c r="AE927" s="54"/>
      <c r="AF927" s="54"/>
    </row>
    <row r="928" spans="1:32" ht="18.75" x14ac:dyDescent="0.3">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c r="AB928" s="54"/>
      <c r="AC928" s="54"/>
      <c r="AD928" s="54"/>
      <c r="AE928" s="54"/>
      <c r="AF928" s="54"/>
    </row>
    <row r="929" spans="1:32" ht="18.75" x14ac:dyDescent="0.3">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c r="AB929" s="54"/>
      <c r="AC929" s="54"/>
      <c r="AD929" s="54"/>
      <c r="AE929" s="54"/>
      <c r="AF929" s="54"/>
    </row>
    <row r="930" spans="1:32" ht="18.75" x14ac:dyDescent="0.3">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c r="AB930" s="54"/>
      <c r="AC930" s="54"/>
      <c r="AD930" s="54"/>
      <c r="AE930" s="54"/>
      <c r="AF930" s="54"/>
    </row>
    <row r="931" spans="1:32" ht="18.75" x14ac:dyDescent="0.3">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c r="AB931" s="54"/>
      <c r="AC931" s="54"/>
      <c r="AD931" s="54"/>
      <c r="AE931" s="54"/>
      <c r="AF931" s="54"/>
    </row>
    <row r="932" spans="1:32" ht="18.75" x14ac:dyDescent="0.3">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c r="AB932" s="54"/>
      <c r="AC932" s="54"/>
      <c r="AD932" s="54"/>
      <c r="AE932" s="54"/>
      <c r="AF932" s="54"/>
    </row>
    <row r="933" spans="1:32" ht="18.75" x14ac:dyDescent="0.3">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c r="AB933" s="54"/>
      <c r="AC933" s="54"/>
      <c r="AD933" s="54"/>
      <c r="AE933" s="54"/>
      <c r="AF933" s="54"/>
    </row>
    <row r="934" spans="1:32" ht="18.75" x14ac:dyDescent="0.3">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c r="AB934" s="54"/>
      <c r="AC934" s="54"/>
      <c r="AD934" s="54"/>
      <c r="AE934" s="54"/>
      <c r="AF934" s="54"/>
    </row>
    <row r="935" spans="1:32" ht="18.75" x14ac:dyDescent="0.3">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c r="AB935" s="54"/>
      <c r="AC935" s="54"/>
      <c r="AD935" s="54"/>
      <c r="AE935" s="54"/>
      <c r="AF935" s="54"/>
    </row>
    <row r="936" spans="1:32" ht="18.75" x14ac:dyDescent="0.3">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c r="AF936" s="54"/>
    </row>
    <row r="937" spans="1:32" ht="18.75" x14ac:dyDescent="0.3">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c r="AB937" s="54"/>
      <c r="AC937" s="54"/>
      <c r="AD937" s="54"/>
      <c r="AE937" s="54"/>
      <c r="AF937" s="54"/>
    </row>
    <row r="938" spans="1:32" ht="18.75" x14ac:dyDescent="0.3">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c r="AB938" s="54"/>
      <c r="AC938" s="54"/>
      <c r="AD938" s="54"/>
      <c r="AE938" s="54"/>
      <c r="AF938" s="54"/>
    </row>
    <row r="939" spans="1:32" ht="18.75" x14ac:dyDescent="0.3">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c r="AB939" s="54"/>
      <c r="AC939" s="54"/>
      <c r="AD939" s="54"/>
      <c r="AE939" s="54"/>
      <c r="AF939" s="54"/>
    </row>
    <row r="940" spans="1:32" ht="18.75" x14ac:dyDescent="0.3">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c r="AB940" s="54"/>
      <c r="AC940" s="54"/>
      <c r="AD940" s="54"/>
      <c r="AE940" s="54"/>
      <c r="AF940" s="54"/>
    </row>
    <row r="941" spans="1:32" ht="18.75" x14ac:dyDescent="0.3">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c r="AB941" s="54"/>
      <c r="AC941" s="54"/>
      <c r="AD941" s="54"/>
      <c r="AE941" s="54"/>
      <c r="AF941" s="54"/>
    </row>
    <row r="942" spans="1:32" ht="18.75" x14ac:dyDescent="0.3">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c r="AB942" s="54"/>
      <c r="AC942" s="54"/>
      <c r="AD942" s="54"/>
      <c r="AE942" s="54"/>
      <c r="AF942" s="54"/>
    </row>
    <row r="943" spans="1:32" ht="18.75" x14ac:dyDescent="0.3">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c r="AB943" s="54"/>
      <c r="AC943" s="54"/>
      <c r="AD943" s="54"/>
      <c r="AE943" s="54"/>
      <c r="AF943" s="54"/>
    </row>
    <row r="944" spans="1:32" ht="18.75" x14ac:dyDescent="0.3">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c r="AB944" s="54"/>
      <c r="AC944" s="54"/>
      <c r="AD944" s="54"/>
      <c r="AE944" s="54"/>
      <c r="AF944" s="54"/>
    </row>
    <row r="945" spans="1:32" ht="18.75" x14ac:dyDescent="0.3">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c r="AB945" s="54"/>
      <c r="AC945" s="54"/>
      <c r="AD945" s="54"/>
      <c r="AE945" s="54"/>
      <c r="AF945" s="54"/>
    </row>
    <row r="946" spans="1:32" ht="18.75" x14ac:dyDescent="0.3">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c r="AF946" s="54"/>
    </row>
    <row r="947" spans="1:32" ht="18.75" x14ac:dyDescent="0.3">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c r="AB947" s="54"/>
      <c r="AC947" s="54"/>
      <c r="AD947" s="54"/>
      <c r="AE947" s="54"/>
      <c r="AF947" s="54"/>
    </row>
    <row r="948" spans="1:32" ht="18.75" x14ac:dyDescent="0.3">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c r="AD948" s="54"/>
      <c r="AE948" s="54"/>
      <c r="AF948" s="54"/>
    </row>
    <row r="949" spans="1:32" ht="18.75" x14ac:dyDescent="0.3">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c r="AB949" s="54"/>
      <c r="AC949" s="54"/>
      <c r="AD949" s="54"/>
      <c r="AE949" s="54"/>
      <c r="AF949" s="54"/>
    </row>
    <row r="950" spans="1:32" ht="18.75" x14ac:dyDescent="0.3">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c r="AB950" s="54"/>
      <c r="AC950" s="54"/>
      <c r="AD950" s="54"/>
      <c r="AE950" s="54"/>
      <c r="AF950" s="54"/>
    </row>
    <row r="951" spans="1:32" ht="18.75" x14ac:dyDescent="0.3">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c r="AB951" s="54"/>
      <c r="AC951" s="54"/>
      <c r="AD951" s="54"/>
      <c r="AE951" s="54"/>
      <c r="AF951" s="54"/>
    </row>
    <row r="952" spans="1:32" ht="18.75" x14ac:dyDescent="0.3">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c r="AB952" s="54"/>
      <c r="AC952" s="54"/>
      <c r="AD952" s="54"/>
      <c r="AE952" s="54"/>
      <c r="AF952" s="54"/>
    </row>
    <row r="953" spans="1:32" ht="18.75" x14ac:dyDescent="0.3">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c r="AB953" s="54"/>
      <c r="AC953" s="54"/>
      <c r="AD953" s="54"/>
      <c r="AE953" s="54"/>
      <c r="AF953" s="54"/>
    </row>
    <row r="954" spans="1:32" ht="18.75" x14ac:dyDescent="0.3">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c r="AB954" s="54"/>
      <c r="AC954" s="54"/>
      <c r="AD954" s="54"/>
      <c r="AE954" s="54"/>
      <c r="AF954" s="54"/>
    </row>
    <row r="955" spans="1:32" ht="18.75" x14ac:dyDescent="0.3">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c r="AB955" s="54"/>
      <c r="AC955" s="54"/>
      <c r="AD955" s="54"/>
      <c r="AE955" s="54"/>
      <c r="AF955" s="54"/>
    </row>
    <row r="956" spans="1:32" ht="18.75" x14ac:dyDescent="0.3">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c r="AD956" s="54"/>
      <c r="AE956" s="54"/>
      <c r="AF956" s="54"/>
    </row>
    <row r="957" spans="1:32" ht="18.75" x14ac:dyDescent="0.3">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c r="AB957" s="54"/>
      <c r="AC957" s="54"/>
      <c r="AD957" s="54"/>
      <c r="AE957" s="54"/>
      <c r="AF957" s="54"/>
    </row>
    <row r="958" spans="1:32" ht="18.75" x14ac:dyDescent="0.3">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c r="AB958" s="54"/>
      <c r="AC958" s="54"/>
      <c r="AD958" s="54"/>
      <c r="AE958" s="54"/>
      <c r="AF958" s="54"/>
    </row>
    <row r="959" spans="1:32" ht="18.75" x14ac:dyDescent="0.3">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c r="AB959" s="54"/>
      <c r="AC959" s="54"/>
      <c r="AD959" s="54"/>
      <c r="AE959" s="54"/>
      <c r="AF959" s="54"/>
    </row>
    <row r="960" spans="1:32" ht="18.75" x14ac:dyDescent="0.3">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c r="AB960" s="54"/>
      <c r="AC960" s="54"/>
      <c r="AD960" s="54"/>
      <c r="AE960" s="54"/>
      <c r="AF960" s="54"/>
    </row>
    <row r="961" spans="1:32" ht="18.75" x14ac:dyDescent="0.3">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c r="AB961" s="54"/>
      <c r="AC961" s="54"/>
      <c r="AD961" s="54"/>
      <c r="AE961" s="54"/>
      <c r="AF961" s="54"/>
    </row>
    <row r="962" spans="1:32" ht="18.75" x14ac:dyDescent="0.3">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c r="AB962" s="54"/>
      <c r="AC962" s="54"/>
      <c r="AD962" s="54"/>
      <c r="AE962" s="54"/>
      <c r="AF962" s="54"/>
    </row>
    <row r="963" spans="1:32" ht="18.75" x14ac:dyDescent="0.3">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c r="AB963" s="54"/>
      <c r="AC963" s="54"/>
      <c r="AD963" s="54"/>
      <c r="AE963" s="54"/>
      <c r="AF963" s="54"/>
    </row>
    <row r="964" spans="1:32" ht="18.75" x14ac:dyDescent="0.3">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c r="AB964" s="54"/>
      <c r="AC964" s="54"/>
      <c r="AD964" s="54"/>
      <c r="AE964" s="54"/>
      <c r="AF964" s="54"/>
    </row>
    <row r="965" spans="1:32" ht="18.75" x14ac:dyDescent="0.3">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c r="AB965" s="54"/>
      <c r="AC965" s="54"/>
      <c r="AD965" s="54"/>
      <c r="AE965" s="54"/>
      <c r="AF965" s="54"/>
    </row>
    <row r="966" spans="1:32" ht="18.75" x14ac:dyDescent="0.3">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c r="AD966" s="54"/>
      <c r="AE966" s="54"/>
      <c r="AF966" s="54"/>
    </row>
    <row r="967" spans="1:32" ht="18.75" x14ac:dyDescent="0.3">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c r="AB967" s="54"/>
      <c r="AC967" s="54"/>
      <c r="AD967" s="54"/>
      <c r="AE967" s="54"/>
      <c r="AF967" s="54"/>
    </row>
    <row r="968" spans="1:32" ht="18.75" x14ac:dyDescent="0.3">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c r="AD968" s="54"/>
      <c r="AE968" s="54"/>
      <c r="AF968" s="54"/>
    </row>
    <row r="969" spans="1:32" ht="18.75" x14ac:dyDescent="0.3">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c r="AB969" s="54"/>
      <c r="AC969" s="54"/>
      <c r="AD969" s="54"/>
      <c r="AE969" s="54"/>
      <c r="AF969" s="54"/>
    </row>
    <row r="970" spans="1:32" ht="18.75" x14ac:dyDescent="0.3">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c r="AB970" s="54"/>
      <c r="AC970" s="54"/>
      <c r="AD970" s="54"/>
      <c r="AE970" s="54"/>
      <c r="AF970" s="54"/>
    </row>
    <row r="971" spans="1:32" ht="18.75" x14ac:dyDescent="0.3">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c r="AB971" s="54"/>
      <c r="AC971" s="54"/>
      <c r="AD971" s="54"/>
      <c r="AE971" s="54"/>
      <c r="AF971" s="54"/>
    </row>
    <row r="972" spans="1:32" ht="18.75" x14ac:dyDescent="0.3">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c r="AB972" s="54"/>
      <c r="AC972" s="54"/>
      <c r="AD972" s="54"/>
      <c r="AE972" s="54"/>
      <c r="AF972" s="54"/>
    </row>
    <row r="973" spans="1:32" ht="18.75" x14ac:dyDescent="0.3">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c r="AB973" s="54"/>
      <c r="AC973" s="54"/>
      <c r="AD973" s="54"/>
      <c r="AE973" s="54"/>
      <c r="AF973" s="54"/>
    </row>
    <row r="974" spans="1:32" ht="18.75" x14ac:dyDescent="0.3">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c r="AB974" s="54"/>
      <c r="AC974" s="54"/>
      <c r="AD974" s="54"/>
      <c r="AE974" s="54"/>
      <c r="AF974" s="54"/>
    </row>
    <row r="975" spans="1:32" ht="18.75" x14ac:dyDescent="0.3">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c r="AB975" s="54"/>
      <c r="AC975" s="54"/>
      <c r="AD975" s="54"/>
      <c r="AE975" s="54"/>
      <c r="AF975" s="54"/>
    </row>
    <row r="976" spans="1:32" ht="18.75" x14ac:dyDescent="0.3">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c r="AD976" s="54"/>
      <c r="AE976" s="54"/>
      <c r="AF976" s="54"/>
    </row>
    <row r="977" spans="1:32" ht="18.75" x14ac:dyDescent="0.3">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c r="AB977" s="54"/>
      <c r="AC977" s="54"/>
      <c r="AD977" s="54"/>
      <c r="AE977" s="54"/>
      <c r="AF977" s="54"/>
    </row>
    <row r="978" spans="1:32" ht="18.75" x14ac:dyDescent="0.3">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c r="AB978" s="54"/>
      <c r="AC978" s="54"/>
      <c r="AD978" s="54"/>
      <c r="AE978" s="54"/>
      <c r="AF978" s="54"/>
    </row>
    <row r="979" spans="1:32" ht="18.75" x14ac:dyDescent="0.3">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c r="AD979" s="54"/>
      <c r="AE979" s="54"/>
      <c r="AF979" s="54"/>
    </row>
    <row r="980" spans="1:32" ht="18.75" x14ac:dyDescent="0.3">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c r="AB980" s="54"/>
      <c r="AC980" s="54"/>
      <c r="AD980" s="54"/>
      <c r="AE980" s="54"/>
      <c r="AF980" s="54"/>
    </row>
    <row r="981" spans="1:32" ht="18.75" x14ac:dyDescent="0.3">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c r="AB981" s="54"/>
      <c r="AC981" s="54"/>
      <c r="AD981" s="54"/>
      <c r="AE981" s="54"/>
      <c r="AF981" s="54"/>
    </row>
    <row r="982" spans="1:32" ht="18.75" x14ac:dyDescent="0.3">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c r="AB982" s="54"/>
      <c r="AC982" s="54"/>
      <c r="AD982" s="54"/>
      <c r="AE982" s="54"/>
      <c r="AF982" s="54"/>
    </row>
    <row r="983" spans="1:32" ht="18.75" x14ac:dyDescent="0.3">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c r="AB983" s="54"/>
      <c r="AC983" s="54"/>
      <c r="AD983" s="54"/>
      <c r="AE983" s="54"/>
      <c r="AF983" s="54"/>
    </row>
    <row r="984" spans="1:32" ht="18.75" x14ac:dyDescent="0.3">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c r="AB984" s="54"/>
      <c r="AC984" s="54"/>
      <c r="AD984" s="54"/>
      <c r="AE984" s="54"/>
      <c r="AF984" s="54"/>
    </row>
    <row r="985" spans="1:32" ht="18.75" x14ac:dyDescent="0.3">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c r="AB985" s="54"/>
      <c r="AC985" s="54"/>
      <c r="AD985" s="54"/>
      <c r="AE985" s="54"/>
      <c r="AF985" s="54"/>
    </row>
    <row r="986" spans="1:32" ht="18.75" x14ac:dyDescent="0.3">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c r="AD986" s="54"/>
      <c r="AE986" s="54"/>
      <c r="AF986" s="54"/>
    </row>
    <row r="987" spans="1:32" ht="18.75" x14ac:dyDescent="0.3">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c r="AB987" s="54"/>
      <c r="AC987" s="54"/>
      <c r="AD987" s="54"/>
      <c r="AE987" s="54"/>
      <c r="AF987" s="54"/>
    </row>
    <row r="988" spans="1:32" ht="18.75" x14ac:dyDescent="0.3">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c r="AB988" s="54"/>
      <c r="AC988" s="54"/>
      <c r="AD988" s="54"/>
      <c r="AE988" s="54"/>
      <c r="AF988" s="54"/>
    </row>
    <row r="989" spans="1:32" ht="18.75" x14ac:dyDescent="0.3">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c r="AB989" s="54"/>
      <c r="AC989" s="54"/>
      <c r="AD989" s="54"/>
      <c r="AE989" s="54"/>
      <c r="AF989" s="54"/>
    </row>
    <row r="990" spans="1:32" ht="18.75" x14ac:dyDescent="0.3">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c r="AA990" s="54"/>
      <c r="AB990" s="54"/>
      <c r="AC990" s="54"/>
      <c r="AD990" s="54"/>
      <c r="AE990" s="54"/>
      <c r="AF990" s="54"/>
    </row>
    <row r="991" spans="1:32" ht="18.75" x14ac:dyDescent="0.3">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c r="AA991" s="54"/>
      <c r="AB991" s="54"/>
      <c r="AC991" s="54"/>
      <c r="AD991" s="54"/>
      <c r="AE991" s="54"/>
      <c r="AF991" s="54"/>
    </row>
    <row r="992" spans="1:32" ht="18.75" x14ac:dyDescent="0.3">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c r="AD992" s="54"/>
      <c r="AE992" s="54"/>
      <c r="AF992" s="54"/>
    </row>
    <row r="993" spans="1:32" ht="18.75" x14ac:dyDescent="0.3">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c r="AA993" s="54"/>
      <c r="AB993" s="54"/>
      <c r="AC993" s="54"/>
      <c r="AD993" s="54"/>
      <c r="AE993" s="54"/>
      <c r="AF993" s="54"/>
    </row>
    <row r="994" spans="1:32" ht="18.75" x14ac:dyDescent="0.3">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c r="AA994" s="54"/>
      <c r="AB994" s="54"/>
      <c r="AC994" s="54"/>
      <c r="AD994" s="54"/>
      <c r="AE994" s="54"/>
      <c r="AF994" s="54"/>
    </row>
    <row r="995" spans="1:32" ht="18.75" x14ac:dyDescent="0.3">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c r="AA995" s="54"/>
      <c r="AB995" s="54"/>
      <c r="AC995" s="54"/>
      <c r="AD995" s="54"/>
      <c r="AE995" s="54"/>
      <c r="AF995" s="54"/>
    </row>
    <row r="996" spans="1:32" ht="18.75" x14ac:dyDescent="0.3">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c r="AD996" s="54"/>
      <c r="AE996" s="54"/>
      <c r="AF996" s="54"/>
    </row>
    <row r="997" spans="1:32" ht="18.75" x14ac:dyDescent="0.3">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c r="AA997" s="54"/>
      <c r="AB997" s="54"/>
      <c r="AC997" s="54"/>
      <c r="AD997" s="54"/>
      <c r="AE997" s="54"/>
      <c r="AF997" s="54"/>
    </row>
    <row r="998" spans="1:32" ht="18.75" x14ac:dyDescent="0.3">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c r="AA998" s="54"/>
      <c r="AB998" s="54"/>
      <c r="AC998" s="54"/>
      <c r="AD998" s="54"/>
      <c r="AE998" s="54"/>
      <c r="AF998" s="54"/>
    </row>
    <row r="999" spans="1:32" ht="18.75" x14ac:dyDescent="0.3">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c r="AD999" s="54"/>
      <c r="AE999" s="54"/>
      <c r="AF999" s="54"/>
    </row>
    <row r="1000" spans="1:32" ht="18.75" x14ac:dyDescent="0.3">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c r="AC1000" s="54"/>
      <c r="AD1000" s="54"/>
      <c r="AE1000" s="54"/>
      <c r="AF1000" s="54"/>
    </row>
  </sheetData>
  <protectedRanges>
    <protectedRange sqref="Q7:S8" name="Rango1_4_5"/>
    <protectedRange sqref="Q16:S17" name="Rango1_4_5_1"/>
    <protectedRange sqref="T3:V3 T11:W11" name="Rango1_4_3"/>
    <protectedRange sqref="T4:V4 T12:W12" name="Rango1_4_4"/>
    <protectedRange sqref="T5:V5 T13:W13 T18:W18" name="Rango1_4_4_1"/>
    <protectedRange sqref="T6:V6 T15:W15" name="Rango1_4_5_2"/>
    <protectedRange sqref="T7:V7 T16:W16" name="Rango1_4_5_3"/>
    <protectedRange sqref="T8:V8 T17:W17" name="Rango1_4_6"/>
    <protectedRange sqref="T9:W9" name="Rango1_4_6_1"/>
    <protectedRange sqref="W3" name="Rango1_4_3_1"/>
    <protectedRange sqref="W4" name="Rango1_4_3_2"/>
    <protectedRange sqref="W5" name="Rango1_4_4_2"/>
    <protectedRange sqref="W6" name="Rango1_4_4_3"/>
    <protectedRange sqref="W7" name="Rango1_4_5_4"/>
    <protectedRange sqref="W8" name="Rango1_4_5_5"/>
  </protectedRanges>
  <mergeCells count="43">
    <mergeCell ref="Q13:Q14"/>
    <mergeCell ref="T13:T14"/>
    <mergeCell ref="T1:T2"/>
    <mergeCell ref="S1:S2"/>
    <mergeCell ref="B17:G17"/>
    <mergeCell ref="B16:G16"/>
    <mergeCell ref="A1:B1"/>
    <mergeCell ref="B11:G11"/>
    <mergeCell ref="J11:J18"/>
    <mergeCell ref="I11:I14"/>
    <mergeCell ref="I16:I18"/>
    <mergeCell ref="H2:I2"/>
    <mergeCell ref="H3:I3"/>
    <mergeCell ref="H4:I4"/>
    <mergeCell ref="H5:I5"/>
    <mergeCell ref="H6:I6"/>
    <mergeCell ref="K11:P18"/>
    <mergeCell ref="K10:P10"/>
    <mergeCell ref="K1:P1"/>
    <mergeCell ref="B13:G13"/>
    <mergeCell ref="B14:G14"/>
    <mergeCell ref="D2:E2"/>
    <mergeCell ref="C3:C9"/>
    <mergeCell ref="B15:G15"/>
    <mergeCell ref="H11:H18"/>
    <mergeCell ref="B18:G18"/>
    <mergeCell ref="H8:I8"/>
    <mergeCell ref="A2:B2"/>
    <mergeCell ref="B3:B9"/>
    <mergeCell ref="H9:I9"/>
    <mergeCell ref="B12:G12"/>
    <mergeCell ref="H7:I7"/>
    <mergeCell ref="Z1:Z2"/>
    <mergeCell ref="A10:G10"/>
    <mergeCell ref="A3:A9"/>
    <mergeCell ref="X1:X2"/>
    <mergeCell ref="Y1:Y2"/>
    <mergeCell ref="C1:J1"/>
    <mergeCell ref="Q1:Q2"/>
    <mergeCell ref="W1:W2"/>
    <mergeCell ref="R1:R2"/>
    <mergeCell ref="U1:U2"/>
    <mergeCell ref="V1:V2"/>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38" orientation="landscape" copies="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pageSetUpPr fitToPage="1"/>
  </sheetPr>
  <dimension ref="A1:AF1000"/>
  <sheetViews>
    <sheetView showGridLines="0" zoomScale="73" zoomScaleNormal="73" zoomScalePageLayoutView="70" workbookViewId="0">
      <selection activeCell="E3" sqref="E3:J3"/>
    </sheetView>
  </sheetViews>
  <sheetFormatPr baseColWidth="10" defaultColWidth="13.5" defaultRowHeight="18.75" x14ac:dyDescent="0.3"/>
  <cols>
    <col min="1" max="1" width="5.5" style="55" customWidth="1"/>
    <col min="2" max="2" width="26" style="55" customWidth="1"/>
    <col min="3" max="3" width="36.5" style="55" customWidth="1"/>
    <col min="4" max="4" width="3" style="55" customWidth="1"/>
    <col min="5" max="5" width="26.875" style="55" customWidth="1"/>
    <col min="6" max="6" width="25" style="55" customWidth="1"/>
    <col min="7" max="7" width="25" style="55" hidden="1" customWidth="1"/>
    <col min="8" max="8" width="25" style="128" hidden="1" customWidth="1"/>
    <col min="9" max="9" width="24.625" style="55" hidden="1" customWidth="1"/>
    <col min="10" max="10" width="20" style="55" customWidth="1"/>
    <col min="11" max="11" width="10.875" style="55" hidden="1" customWidth="1"/>
    <col min="12" max="12" width="10.875" style="55" customWidth="1"/>
    <col min="13" max="16" width="10.875" style="55" hidden="1" customWidth="1"/>
    <col min="17" max="17" width="29.75" style="55" hidden="1" customWidth="1"/>
    <col min="18" max="18" width="16" style="379" hidden="1" customWidth="1"/>
    <col min="19" max="19" width="29.75" style="379" hidden="1" customWidth="1"/>
    <col min="20" max="20" width="25.125" style="55" customWidth="1"/>
    <col min="21" max="22" width="25.125" style="504" customWidth="1"/>
    <col min="23" max="23" width="25.25" style="419" hidden="1" customWidth="1"/>
    <col min="24" max="24" width="18.75" style="55" hidden="1" customWidth="1"/>
    <col min="25" max="25" width="14.875" style="55" hidden="1" customWidth="1"/>
    <col min="26" max="26" width="15.125" style="55" hidden="1" customWidth="1"/>
    <col min="27" max="32" width="10.875" style="55" customWidth="1"/>
    <col min="33" max="16384" width="13.5" style="55"/>
  </cols>
  <sheetData>
    <row r="1" spans="1:32" x14ac:dyDescent="0.3">
      <c r="A1" s="807" t="s">
        <v>0</v>
      </c>
      <c r="B1" s="796"/>
      <c r="C1" s="794" t="s">
        <v>453</v>
      </c>
      <c r="D1" s="795"/>
      <c r="E1" s="795"/>
      <c r="F1" s="795"/>
      <c r="G1" s="795"/>
      <c r="H1" s="795"/>
      <c r="I1" s="795"/>
      <c r="J1" s="796"/>
      <c r="K1" s="789" t="s">
        <v>267</v>
      </c>
      <c r="L1" s="795"/>
      <c r="M1" s="795"/>
      <c r="N1" s="795"/>
      <c r="O1" s="795"/>
      <c r="P1" s="795"/>
      <c r="Q1" s="663" t="s">
        <v>818</v>
      </c>
      <c r="R1" s="613" t="s">
        <v>1084</v>
      </c>
      <c r="S1" s="613" t="s">
        <v>1085</v>
      </c>
      <c r="T1" s="725" t="s">
        <v>963</v>
      </c>
      <c r="U1" s="609" t="s">
        <v>1206</v>
      </c>
      <c r="V1" s="609" t="s">
        <v>1085</v>
      </c>
      <c r="W1" s="726" t="s">
        <v>1110</v>
      </c>
      <c r="X1" s="604" t="s">
        <v>964</v>
      </c>
      <c r="Y1" s="604" t="s">
        <v>965</v>
      </c>
      <c r="Z1" s="604" t="s">
        <v>966</v>
      </c>
      <c r="AA1" s="54"/>
      <c r="AB1" s="54"/>
      <c r="AC1" s="54"/>
      <c r="AD1" s="54"/>
      <c r="AE1" s="54"/>
      <c r="AF1" s="54"/>
    </row>
    <row r="2" spans="1:32" x14ac:dyDescent="0.3">
      <c r="A2" s="807" t="s">
        <v>1</v>
      </c>
      <c r="B2" s="796"/>
      <c r="C2" s="56" t="s">
        <v>2</v>
      </c>
      <c r="D2" s="807" t="s">
        <v>3</v>
      </c>
      <c r="E2" s="796"/>
      <c r="F2" s="56" t="s">
        <v>4</v>
      </c>
      <c r="G2" s="56" t="s">
        <v>27</v>
      </c>
      <c r="H2" s="807" t="s">
        <v>5</v>
      </c>
      <c r="I2" s="824"/>
      <c r="J2" s="56" t="s">
        <v>6</v>
      </c>
      <c r="K2" s="57">
        <v>2017</v>
      </c>
      <c r="L2" s="57">
        <v>2018</v>
      </c>
      <c r="M2" s="57">
        <v>2019</v>
      </c>
      <c r="N2" s="57">
        <v>2020</v>
      </c>
      <c r="O2" s="57">
        <v>2021</v>
      </c>
      <c r="P2" s="220">
        <v>2022</v>
      </c>
      <c r="Q2" s="663"/>
      <c r="R2" s="613"/>
      <c r="S2" s="613"/>
      <c r="T2" s="725"/>
      <c r="U2" s="609"/>
      <c r="V2" s="609"/>
      <c r="W2" s="726"/>
      <c r="X2" s="604"/>
      <c r="Y2" s="604"/>
      <c r="Z2" s="604"/>
      <c r="AA2" s="54"/>
      <c r="AB2" s="54"/>
      <c r="AC2" s="54"/>
      <c r="AD2" s="54"/>
      <c r="AE2" s="54"/>
      <c r="AF2" s="54"/>
    </row>
    <row r="3" spans="1:32" ht="150" x14ac:dyDescent="0.3">
      <c r="A3" s="792"/>
      <c r="B3" s="815" t="s">
        <v>379</v>
      </c>
      <c r="C3" s="808" t="s">
        <v>254</v>
      </c>
      <c r="D3" s="58" t="s">
        <v>9</v>
      </c>
      <c r="E3" s="287" t="s">
        <v>771</v>
      </c>
      <c r="F3" s="987" t="s">
        <v>325</v>
      </c>
      <c r="G3" s="987" t="s">
        <v>232</v>
      </c>
      <c r="H3" s="932" t="s">
        <v>562</v>
      </c>
      <c r="I3" s="988"/>
      <c r="J3" s="987"/>
      <c r="K3" s="288">
        <v>0.1666</v>
      </c>
      <c r="L3" s="329">
        <v>0.1666</v>
      </c>
      <c r="M3" s="479">
        <v>0.1666</v>
      </c>
      <c r="N3" s="61">
        <v>0.1666</v>
      </c>
      <c r="O3" s="61">
        <v>0.1666</v>
      </c>
      <c r="P3" s="183">
        <v>0.1666</v>
      </c>
      <c r="Q3" s="197" t="s">
        <v>927</v>
      </c>
      <c r="R3" s="385">
        <v>1</v>
      </c>
      <c r="S3" s="117"/>
      <c r="T3" s="117" t="s">
        <v>1030</v>
      </c>
      <c r="U3" s="519">
        <v>1</v>
      </c>
      <c r="V3" s="117"/>
      <c r="W3" s="468" t="s">
        <v>1195</v>
      </c>
      <c r="X3" s="117"/>
      <c r="Y3" s="117"/>
      <c r="Z3" s="117"/>
      <c r="AA3" s="54"/>
      <c r="AB3" s="54"/>
      <c r="AC3" s="54"/>
      <c r="AD3" s="54"/>
      <c r="AE3" s="54"/>
      <c r="AF3" s="54"/>
    </row>
    <row r="4" spans="1:32" ht="93.75" x14ac:dyDescent="0.3">
      <c r="A4" s="793"/>
      <c r="B4" s="816"/>
      <c r="C4" s="793"/>
      <c r="D4" s="58" t="s">
        <v>10</v>
      </c>
      <c r="E4" s="287" t="s">
        <v>772</v>
      </c>
      <c r="F4" s="59" t="s">
        <v>324</v>
      </c>
      <c r="G4" s="59" t="s">
        <v>259</v>
      </c>
      <c r="H4" s="826"/>
      <c r="I4" s="827"/>
      <c r="J4" s="59"/>
      <c r="K4" s="286" t="s">
        <v>258</v>
      </c>
      <c r="L4" s="325" t="s">
        <v>258</v>
      </c>
      <c r="M4" s="465" t="s">
        <v>258</v>
      </c>
      <c r="N4" s="60" t="s">
        <v>258</v>
      </c>
      <c r="O4" s="60" t="s">
        <v>258</v>
      </c>
      <c r="P4" s="163" t="s">
        <v>258</v>
      </c>
      <c r="Q4" s="197" t="s">
        <v>928</v>
      </c>
      <c r="R4" s="385">
        <v>1</v>
      </c>
      <c r="S4" s="117"/>
      <c r="T4" s="117" t="s">
        <v>1031</v>
      </c>
      <c r="U4" s="519">
        <v>1</v>
      </c>
      <c r="V4" s="117"/>
      <c r="W4" s="468" t="s">
        <v>1196</v>
      </c>
      <c r="X4" s="117"/>
      <c r="Y4" s="117"/>
      <c r="Z4" s="117"/>
      <c r="AA4" s="54"/>
      <c r="AB4" s="54"/>
      <c r="AC4" s="54"/>
      <c r="AD4" s="54"/>
      <c r="AE4" s="54"/>
      <c r="AF4" s="54"/>
    </row>
    <row r="5" spans="1:32" ht="56.25" hidden="1" x14ac:dyDescent="0.3">
      <c r="A5" s="793"/>
      <c r="B5" s="816"/>
      <c r="C5" s="793"/>
      <c r="D5" s="58" t="s">
        <v>11</v>
      </c>
      <c r="E5" s="287" t="s">
        <v>773</v>
      </c>
      <c r="F5" s="59" t="s">
        <v>323</v>
      </c>
      <c r="G5" s="59" t="s">
        <v>263</v>
      </c>
      <c r="H5" s="813" t="s">
        <v>563</v>
      </c>
      <c r="I5" s="814"/>
      <c r="J5" s="59"/>
      <c r="K5" s="285">
        <v>1</v>
      </c>
      <c r="L5" s="62">
        <v>0</v>
      </c>
      <c r="M5" s="62">
        <v>0</v>
      </c>
      <c r="N5" s="62">
        <v>0</v>
      </c>
      <c r="O5" s="62">
        <v>0</v>
      </c>
      <c r="P5" s="176">
        <v>0</v>
      </c>
      <c r="Q5" s="197" t="s">
        <v>929</v>
      </c>
      <c r="R5" s="385">
        <v>0.75</v>
      </c>
      <c r="S5" s="197" t="s">
        <v>1102</v>
      </c>
      <c r="T5" s="117"/>
      <c r="U5" s="519"/>
      <c r="V5" s="117"/>
      <c r="W5" s="117"/>
      <c r="X5" s="117"/>
      <c r="Y5" s="117"/>
      <c r="Z5" s="117"/>
      <c r="AA5" s="54"/>
      <c r="AB5" s="54"/>
      <c r="AC5" s="54"/>
      <c r="AD5" s="54"/>
      <c r="AE5" s="54"/>
      <c r="AF5" s="54"/>
    </row>
    <row r="6" spans="1:32" ht="131.25" x14ac:dyDescent="0.3">
      <c r="A6" s="793"/>
      <c r="B6" s="817"/>
      <c r="C6" s="809"/>
      <c r="D6" s="58" t="s">
        <v>12</v>
      </c>
      <c r="E6" s="287" t="s">
        <v>774</v>
      </c>
      <c r="F6" s="59" t="s">
        <v>322</v>
      </c>
      <c r="G6" s="59" t="s">
        <v>265</v>
      </c>
      <c r="H6" s="813" t="s">
        <v>564</v>
      </c>
      <c r="I6" s="814"/>
      <c r="J6" s="59"/>
      <c r="K6" s="285">
        <v>1</v>
      </c>
      <c r="L6" s="324">
        <v>1</v>
      </c>
      <c r="M6" s="432">
        <v>1</v>
      </c>
      <c r="N6" s="62">
        <v>1</v>
      </c>
      <c r="O6" s="62">
        <v>1</v>
      </c>
      <c r="P6" s="176">
        <v>1</v>
      </c>
      <c r="Q6" s="197" t="s">
        <v>930</v>
      </c>
      <c r="R6" s="385">
        <v>1</v>
      </c>
      <c r="S6" s="197"/>
      <c r="T6" s="117" t="s">
        <v>1032</v>
      </c>
      <c r="U6" s="519">
        <v>1</v>
      </c>
      <c r="V6" s="524"/>
      <c r="W6" s="481" t="s">
        <v>1197</v>
      </c>
      <c r="X6" s="117"/>
      <c r="Y6" s="117"/>
      <c r="Z6" s="117"/>
      <c r="AA6" s="54"/>
      <c r="AB6" s="54"/>
      <c r="AC6" s="54"/>
      <c r="AD6" s="54"/>
      <c r="AE6" s="54"/>
      <c r="AF6" s="54"/>
    </row>
    <row r="7" spans="1:32" ht="38.1" hidden="1" customHeight="1" x14ac:dyDescent="0.3">
      <c r="A7" s="789" t="s">
        <v>7</v>
      </c>
      <c r="B7" s="790"/>
      <c r="C7" s="790"/>
      <c r="D7" s="790"/>
      <c r="E7" s="790"/>
      <c r="F7" s="790"/>
      <c r="G7" s="791"/>
      <c r="H7" s="126" t="s">
        <v>640</v>
      </c>
      <c r="I7" s="57" t="s">
        <v>2</v>
      </c>
      <c r="J7" s="57" t="s">
        <v>8</v>
      </c>
      <c r="K7" s="789" t="s">
        <v>22</v>
      </c>
      <c r="L7" s="795"/>
      <c r="M7" s="795"/>
      <c r="N7" s="795"/>
      <c r="O7" s="795"/>
      <c r="P7" s="795"/>
      <c r="Q7" s="264" t="s">
        <v>818</v>
      </c>
      <c r="R7" s="370"/>
      <c r="S7" s="370"/>
      <c r="T7" s="172" t="s">
        <v>963</v>
      </c>
      <c r="U7" s="488"/>
      <c r="V7" s="488"/>
      <c r="W7" s="428" t="s">
        <v>1109</v>
      </c>
      <c r="X7" s="117"/>
      <c r="Y7" s="117"/>
      <c r="Z7" s="117"/>
      <c r="AA7" s="54"/>
      <c r="AB7" s="54"/>
      <c r="AC7" s="54"/>
      <c r="AD7" s="54"/>
      <c r="AE7" s="54"/>
      <c r="AF7" s="54"/>
    </row>
    <row r="8" spans="1:32" ht="150" hidden="1" x14ac:dyDescent="0.3">
      <c r="A8" s="56" t="s">
        <v>64</v>
      </c>
      <c r="B8" s="804" t="s">
        <v>321</v>
      </c>
      <c r="C8" s="805"/>
      <c r="D8" s="805"/>
      <c r="E8" s="805"/>
      <c r="F8" s="805"/>
      <c r="G8" s="806"/>
      <c r="H8" s="810" t="s">
        <v>662</v>
      </c>
      <c r="I8" s="808" t="s">
        <v>254</v>
      </c>
      <c r="J8" s="808">
        <v>2022</v>
      </c>
      <c r="K8" s="797" t="s">
        <v>253</v>
      </c>
      <c r="L8" s="798"/>
      <c r="M8" s="798"/>
      <c r="N8" s="798"/>
      <c r="O8" s="798"/>
      <c r="P8" s="798"/>
      <c r="Q8" s="117" t="s">
        <v>927</v>
      </c>
      <c r="R8" s="117"/>
      <c r="S8" s="117"/>
      <c r="T8" s="117" t="s">
        <v>1030</v>
      </c>
      <c r="U8" s="117"/>
      <c r="V8" s="117"/>
      <c r="W8" s="117"/>
      <c r="X8" s="117"/>
      <c r="Y8" s="117"/>
      <c r="Z8" s="117"/>
      <c r="AA8" s="54"/>
      <c r="AB8" s="54"/>
      <c r="AC8" s="54"/>
      <c r="AD8" s="54"/>
      <c r="AE8" s="54"/>
      <c r="AF8" s="54"/>
    </row>
    <row r="9" spans="1:32" ht="93.75" hidden="1" x14ac:dyDescent="0.3">
      <c r="A9" s="56" t="s">
        <v>66</v>
      </c>
      <c r="B9" s="804" t="s">
        <v>320</v>
      </c>
      <c r="C9" s="805"/>
      <c r="D9" s="805"/>
      <c r="E9" s="805"/>
      <c r="F9" s="805"/>
      <c r="G9" s="806"/>
      <c r="H9" s="811"/>
      <c r="I9" s="793"/>
      <c r="J9" s="809"/>
      <c r="K9" s="799"/>
      <c r="L9" s="800"/>
      <c r="M9" s="800"/>
      <c r="N9" s="800"/>
      <c r="O9" s="800"/>
      <c r="P9" s="801"/>
      <c r="Q9" s="117" t="s">
        <v>928</v>
      </c>
      <c r="R9" s="117"/>
      <c r="S9" s="117"/>
      <c r="T9" s="117" t="s">
        <v>1031</v>
      </c>
      <c r="U9" s="117"/>
      <c r="V9" s="117"/>
      <c r="W9" s="117"/>
      <c r="X9" s="117"/>
      <c r="Y9" s="117"/>
      <c r="Z9" s="117"/>
      <c r="AA9" s="54"/>
      <c r="AB9" s="54"/>
      <c r="AC9" s="54"/>
      <c r="AD9" s="54"/>
      <c r="AE9" s="54"/>
      <c r="AF9" s="54"/>
    </row>
    <row r="10" spans="1:32" ht="48.75" hidden="1" customHeight="1" x14ac:dyDescent="0.3">
      <c r="A10" s="56" t="s">
        <v>68</v>
      </c>
      <c r="B10" s="804" t="s">
        <v>319</v>
      </c>
      <c r="C10" s="805"/>
      <c r="D10" s="805"/>
      <c r="E10" s="805"/>
      <c r="F10" s="805"/>
      <c r="G10" s="806"/>
      <c r="H10" s="811"/>
      <c r="I10" s="793"/>
      <c r="J10" s="60">
        <v>2017</v>
      </c>
      <c r="K10" s="799"/>
      <c r="L10" s="800"/>
      <c r="M10" s="800"/>
      <c r="N10" s="800"/>
      <c r="O10" s="800"/>
      <c r="P10" s="801"/>
      <c r="Q10" s="117" t="s">
        <v>929</v>
      </c>
      <c r="R10" s="117"/>
      <c r="S10" s="117"/>
      <c r="T10" s="117"/>
      <c r="U10" s="117"/>
      <c r="V10" s="117"/>
      <c r="W10" s="117"/>
      <c r="X10" s="117"/>
      <c r="Y10" s="117"/>
      <c r="Z10" s="117"/>
      <c r="AA10" s="54"/>
      <c r="AB10" s="54"/>
      <c r="AC10" s="54"/>
      <c r="AD10" s="54"/>
      <c r="AE10" s="54"/>
      <c r="AF10" s="54"/>
    </row>
    <row r="11" spans="1:32" ht="112.5" hidden="1" x14ac:dyDescent="0.3">
      <c r="A11" s="56" t="s">
        <v>70</v>
      </c>
      <c r="B11" s="804" t="s">
        <v>318</v>
      </c>
      <c r="C11" s="805"/>
      <c r="D11" s="805"/>
      <c r="E11" s="805"/>
      <c r="F11" s="805"/>
      <c r="G11" s="806"/>
      <c r="H11" s="812"/>
      <c r="I11" s="809"/>
      <c r="J11" s="60">
        <v>2022</v>
      </c>
      <c r="K11" s="802"/>
      <c r="L11" s="803"/>
      <c r="M11" s="803"/>
      <c r="N11" s="803"/>
      <c r="O11" s="803"/>
      <c r="P11" s="803"/>
      <c r="Q11" s="117" t="s">
        <v>930</v>
      </c>
      <c r="R11" s="117"/>
      <c r="S11" s="117"/>
      <c r="T11" s="117" t="s">
        <v>1032</v>
      </c>
      <c r="U11" s="117"/>
      <c r="V11" s="117"/>
      <c r="W11" s="117"/>
      <c r="X11" s="117"/>
      <c r="Y11" s="117"/>
      <c r="Z11" s="117"/>
      <c r="AA11" s="54"/>
      <c r="AB11" s="54"/>
      <c r="AC11" s="54"/>
      <c r="AD11" s="54"/>
      <c r="AE11" s="54"/>
      <c r="AF11" s="54"/>
    </row>
    <row r="12" spans="1:32" hidden="1" x14ac:dyDescent="0.3">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row>
    <row r="13" spans="1:32" hidden="1" x14ac:dyDescent="0.3">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row>
    <row r="14" spans="1:32" x14ac:dyDescent="0.3">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row>
    <row r="15" spans="1:32" x14ac:dyDescent="0.3">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row>
    <row r="16" spans="1:32" x14ac:dyDescent="0.3">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row>
    <row r="17" spans="1:32" x14ac:dyDescent="0.3">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row>
    <row r="18" spans="1:32" x14ac:dyDescent="0.3">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row>
    <row r="19" spans="1:32" x14ac:dyDescent="0.3">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row>
    <row r="20" spans="1:32" x14ac:dyDescent="0.3">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row>
    <row r="21" spans="1:32" x14ac:dyDescent="0.3">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row>
    <row r="22" spans="1:32" x14ac:dyDescent="0.3">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row>
    <row r="23" spans="1:32" x14ac:dyDescent="0.3">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row>
    <row r="24" spans="1:32" x14ac:dyDescent="0.3">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row>
    <row r="25" spans="1:32" x14ac:dyDescent="0.3">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row>
    <row r="26" spans="1:32" x14ac:dyDescent="0.3">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row>
    <row r="27" spans="1:32" x14ac:dyDescent="0.3">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row>
    <row r="28" spans="1:32" x14ac:dyDescent="0.3">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row>
    <row r="29" spans="1:32" x14ac:dyDescent="0.3">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row>
    <row r="30" spans="1:32" x14ac:dyDescent="0.3">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row>
    <row r="31" spans="1:32" x14ac:dyDescent="0.3">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row>
    <row r="32" spans="1:32" x14ac:dyDescent="0.3">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row>
    <row r="33" spans="1:32" x14ac:dyDescent="0.3">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row>
    <row r="34" spans="1:32"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row>
    <row r="35" spans="1:32" x14ac:dyDescent="0.3">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row>
    <row r="36" spans="1:32" x14ac:dyDescent="0.3">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row>
    <row r="37" spans="1:32" x14ac:dyDescent="0.3">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row>
    <row r="38" spans="1:32" x14ac:dyDescent="0.3">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row>
    <row r="39" spans="1:32" x14ac:dyDescent="0.3">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row>
    <row r="40" spans="1:32" x14ac:dyDescent="0.3">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row>
    <row r="41" spans="1:32" x14ac:dyDescent="0.3">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row>
    <row r="42" spans="1:32" x14ac:dyDescent="0.3">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row>
    <row r="43" spans="1:32" x14ac:dyDescent="0.3">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row>
    <row r="44" spans="1:32" x14ac:dyDescent="0.3">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row>
    <row r="45" spans="1:32" x14ac:dyDescent="0.3">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row>
    <row r="46" spans="1:32" x14ac:dyDescent="0.3">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row>
    <row r="47" spans="1:32" x14ac:dyDescent="0.3">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row>
    <row r="48" spans="1:32" x14ac:dyDescent="0.3">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row>
    <row r="49" spans="1:32" x14ac:dyDescent="0.3">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row>
    <row r="50" spans="1:32" x14ac:dyDescent="0.3">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row>
    <row r="51" spans="1:32" x14ac:dyDescent="0.3">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row>
    <row r="52" spans="1:32" x14ac:dyDescent="0.3">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row>
    <row r="53" spans="1:32" x14ac:dyDescent="0.3">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row>
    <row r="54" spans="1:32" x14ac:dyDescent="0.3">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row>
    <row r="55" spans="1:32" x14ac:dyDescent="0.3">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row>
    <row r="56" spans="1:32" x14ac:dyDescent="0.3">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row>
    <row r="57" spans="1:32" x14ac:dyDescent="0.3">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row>
    <row r="58" spans="1:32" x14ac:dyDescent="0.3">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row>
    <row r="59" spans="1:32" x14ac:dyDescent="0.3">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row>
    <row r="60" spans="1:32" x14ac:dyDescent="0.3">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row>
    <row r="61" spans="1:32" x14ac:dyDescent="0.3">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row>
    <row r="62" spans="1:32" x14ac:dyDescent="0.3">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row>
    <row r="63" spans="1:32" x14ac:dyDescent="0.3">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row>
    <row r="64" spans="1:32" x14ac:dyDescent="0.3">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row>
    <row r="65" spans="1:32" x14ac:dyDescent="0.3">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row>
    <row r="66" spans="1:32" x14ac:dyDescent="0.3">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row>
    <row r="67" spans="1:32" x14ac:dyDescent="0.3">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row>
    <row r="68" spans="1:32" x14ac:dyDescent="0.3">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row>
    <row r="69" spans="1:32" x14ac:dyDescent="0.3">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row>
    <row r="70" spans="1:32" x14ac:dyDescent="0.3">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row>
    <row r="71" spans="1:32" x14ac:dyDescent="0.3">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row>
    <row r="72" spans="1:32" x14ac:dyDescent="0.3">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row>
    <row r="73" spans="1:32" x14ac:dyDescent="0.3">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2" x14ac:dyDescent="0.3">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row>
    <row r="75" spans="1:32" x14ac:dyDescent="0.3">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row>
    <row r="76" spans="1:32" x14ac:dyDescent="0.3">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row>
    <row r="77" spans="1:32" x14ac:dyDescent="0.3">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row>
    <row r="78" spans="1:32" x14ac:dyDescent="0.3">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row>
    <row r="79" spans="1:32" x14ac:dyDescent="0.3">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row>
    <row r="80" spans="1:32" x14ac:dyDescent="0.3">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row>
    <row r="81" spans="1:32" x14ac:dyDescent="0.3">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row>
    <row r="82" spans="1:32" x14ac:dyDescent="0.3">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row>
    <row r="83" spans="1:32" x14ac:dyDescent="0.3">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row>
    <row r="84" spans="1:32" x14ac:dyDescent="0.3">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row>
    <row r="85" spans="1:32" x14ac:dyDescent="0.3">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row>
    <row r="86" spans="1:32" x14ac:dyDescent="0.3">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row>
    <row r="87" spans="1:32" x14ac:dyDescent="0.3">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row>
    <row r="88" spans="1:32" x14ac:dyDescent="0.3">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row>
    <row r="89" spans="1:32" x14ac:dyDescent="0.3">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row>
    <row r="90" spans="1:32" x14ac:dyDescent="0.3">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row>
    <row r="91" spans="1:32" x14ac:dyDescent="0.3">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row>
    <row r="92" spans="1:32" x14ac:dyDescent="0.3">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row>
    <row r="93" spans="1:32" x14ac:dyDescent="0.3">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row>
    <row r="94" spans="1:32" x14ac:dyDescent="0.3">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row>
    <row r="95" spans="1:32" x14ac:dyDescent="0.3">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row>
    <row r="96" spans="1:32" x14ac:dyDescent="0.3">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row>
    <row r="97" spans="1:32" x14ac:dyDescent="0.3">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row>
    <row r="98" spans="1:32" x14ac:dyDescent="0.3">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row>
    <row r="99" spans="1:32" x14ac:dyDescent="0.3">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row>
    <row r="100" spans="1:32" x14ac:dyDescent="0.3">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row>
    <row r="101" spans="1:32" x14ac:dyDescent="0.3">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row>
    <row r="102" spans="1:32" x14ac:dyDescent="0.3">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row>
    <row r="103" spans="1:32" x14ac:dyDescent="0.3">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row>
    <row r="104" spans="1:32" x14ac:dyDescent="0.3">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row>
    <row r="105" spans="1:32" x14ac:dyDescent="0.3">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row>
    <row r="106" spans="1:32" x14ac:dyDescent="0.3">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row>
    <row r="107" spans="1:32" x14ac:dyDescent="0.3">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row>
    <row r="108" spans="1:32" x14ac:dyDescent="0.3">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row>
    <row r="109" spans="1:32" x14ac:dyDescent="0.3">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row>
    <row r="110" spans="1:32" x14ac:dyDescent="0.3">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row>
    <row r="111" spans="1:32" x14ac:dyDescent="0.3">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row>
    <row r="112" spans="1:32" x14ac:dyDescent="0.3">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row>
    <row r="113" spans="1:32" x14ac:dyDescent="0.3">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row>
    <row r="114" spans="1:32" x14ac:dyDescent="0.3">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row>
    <row r="115" spans="1:32" x14ac:dyDescent="0.3">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row>
    <row r="116" spans="1:32" x14ac:dyDescent="0.3">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row>
    <row r="117" spans="1:32" x14ac:dyDescent="0.3">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row>
    <row r="118" spans="1:32" x14ac:dyDescent="0.3">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row>
    <row r="119" spans="1:32" x14ac:dyDescent="0.3">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row>
    <row r="120" spans="1:32" x14ac:dyDescent="0.3">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row>
    <row r="121" spans="1:32" x14ac:dyDescent="0.3">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row>
    <row r="122" spans="1:32" x14ac:dyDescent="0.3">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row>
    <row r="123" spans="1:32" x14ac:dyDescent="0.3">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row>
    <row r="124" spans="1:32" x14ac:dyDescent="0.3">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row>
    <row r="125" spans="1:32" x14ac:dyDescent="0.3">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row>
    <row r="126" spans="1:32" x14ac:dyDescent="0.3">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row>
    <row r="127" spans="1:32" x14ac:dyDescent="0.3">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row>
    <row r="128" spans="1:32" x14ac:dyDescent="0.3">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row>
    <row r="129" spans="1:32" x14ac:dyDescent="0.3">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row>
    <row r="130" spans="1:32" x14ac:dyDescent="0.3">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row>
    <row r="131" spans="1:32" x14ac:dyDescent="0.3">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row>
    <row r="132" spans="1:32" x14ac:dyDescent="0.3">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row>
    <row r="133" spans="1:32" x14ac:dyDescent="0.3">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row>
    <row r="134" spans="1:32" x14ac:dyDescent="0.3">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row>
    <row r="135" spans="1:32" x14ac:dyDescent="0.3">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row>
    <row r="136" spans="1:32" x14ac:dyDescent="0.3">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row>
    <row r="137" spans="1:32" x14ac:dyDescent="0.3">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row>
    <row r="138" spans="1:32" x14ac:dyDescent="0.3">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row>
    <row r="139" spans="1:32" x14ac:dyDescent="0.3">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row>
    <row r="140" spans="1:32" x14ac:dyDescent="0.3">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row>
    <row r="141" spans="1:32" x14ac:dyDescent="0.3">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row>
    <row r="142" spans="1:32" x14ac:dyDescent="0.3">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row>
    <row r="143" spans="1:32" x14ac:dyDescent="0.3">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row>
    <row r="144" spans="1:32" x14ac:dyDescent="0.3">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row>
    <row r="145" spans="1:32" x14ac:dyDescent="0.3">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row>
    <row r="146" spans="1:32" x14ac:dyDescent="0.3">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row>
    <row r="147" spans="1:32" x14ac:dyDescent="0.3">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row>
    <row r="148" spans="1:32" x14ac:dyDescent="0.3">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row>
    <row r="149" spans="1:32" x14ac:dyDescent="0.3">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row>
    <row r="150" spans="1:32" x14ac:dyDescent="0.3">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row>
    <row r="151" spans="1:32" x14ac:dyDescent="0.3">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row>
    <row r="152" spans="1:32" x14ac:dyDescent="0.3">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row>
    <row r="153" spans="1:32" x14ac:dyDescent="0.3">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row>
    <row r="154" spans="1:32" x14ac:dyDescent="0.3">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row>
    <row r="155" spans="1:32" x14ac:dyDescent="0.3">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row>
    <row r="156" spans="1:32" x14ac:dyDescent="0.3">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row>
    <row r="157" spans="1:32" x14ac:dyDescent="0.3">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row>
    <row r="158" spans="1:32" x14ac:dyDescent="0.3">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row>
    <row r="159" spans="1:32" x14ac:dyDescent="0.3">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row>
    <row r="160" spans="1:32" x14ac:dyDescent="0.3">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row>
    <row r="161" spans="1:32" x14ac:dyDescent="0.3">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row>
    <row r="162" spans="1:32" x14ac:dyDescent="0.3">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row>
    <row r="163" spans="1:32" x14ac:dyDescent="0.3">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row>
    <row r="164" spans="1:32" x14ac:dyDescent="0.3">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row>
    <row r="165" spans="1:32" x14ac:dyDescent="0.3">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row>
    <row r="166" spans="1:32" x14ac:dyDescent="0.3">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row>
    <row r="167" spans="1:32" x14ac:dyDescent="0.3">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row>
    <row r="168" spans="1:32" x14ac:dyDescent="0.3">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row>
    <row r="169" spans="1:32" x14ac:dyDescent="0.3">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row>
    <row r="170" spans="1:32" x14ac:dyDescent="0.3">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row>
    <row r="171" spans="1:32" x14ac:dyDescent="0.3">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row>
    <row r="172" spans="1:32" x14ac:dyDescent="0.3">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row>
    <row r="173" spans="1:32" x14ac:dyDescent="0.3">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row>
    <row r="174" spans="1:32" x14ac:dyDescent="0.3">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row>
    <row r="175" spans="1:32" x14ac:dyDescent="0.3">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row>
    <row r="176" spans="1:32" x14ac:dyDescent="0.3">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row>
    <row r="177" spans="1:32" x14ac:dyDescent="0.3">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row>
    <row r="178" spans="1:32" x14ac:dyDescent="0.3">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row>
    <row r="179" spans="1:32" x14ac:dyDescent="0.3">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row>
    <row r="180" spans="1:32" x14ac:dyDescent="0.3">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row>
    <row r="181" spans="1:32" x14ac:dyDescent="0.3">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row>
    <row r="182" spans="1:32" x14ac:dyDescent="0.3">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row>
    <row r="183" spans="1:32" x14ac:dyDescent="0.3">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row>
    <row r="184" spans="1:32" x14ac:dyDescent="0.3">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row>
    <row r="185" spans="1:32" x14ac:dyDescent="0.3">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row>
    <row r="186" spans="1:32" x14ac:dyDescent="0.3">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row>
    <row r="187" spans="1:32" x14ac:dyDescent="0.3">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row>
    <row r="188" spans="1:32" x14ac:dyDescent="0.3">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row>
    <row r="189" spans="1:32" x14ac:dyDescent="0.3">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row>
    <row r="190" spans="1:32" x14ac:dyDescent="0.3">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row>
    <row r="191" spans="1:32" x14ac:dyDescent="0.3">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row>
    <row r="192" spans="1:32" x14ac:dyDescent="0.3">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row>
    <row r="193" spans="1:32" x14ac:dyDescent="0.3">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row>
    <row r="194" spans="1:32" x14ac:dyDescent="0.3">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row>
    <row r="195" spans="1:32" x14ac:dyDescent="0.3">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row>
    <row r="196" spans="1:32" x14ac:dyDescent="0.3">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row>
    <row r="197" spans="1:32" x14ac:dyDescent="0.3">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row>
    <row r="198" spans="1:32" x14ac:dyDescent="0.3">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row>
    <row r="199" spans="1:32" x14ac:dyDescent="0.3">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row>
    <row r="200" spans="1:32" x14ac:dyDescent="0.3">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row>
    <row r="201" spans="1:32" x14ac:dyDescent="0.3">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row>
    <row r="202" spans="1:32" x14ac:dyDescent="0.3">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row>
    <row r="203" spans="1:32" x14ac:dyDescent="0.3">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row>
    <row r="204" spans="1:32" x14ac:dyDescent="0.3">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row>
    <row r="205" spans="1:32" x14ac:dyDescent="0.3">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row>
    <row r="206" spans="1:32" x14ac:dyDescent="0.3">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row>
    <row r="207" spans="1:32" x14ac:dyDescent="0.3">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row>
    <row r="208" spans="1:32" x14ac:dyDescent="0.3">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row>
    <row r="209" spans="1:32" x14ac:dyDescent="0.3">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row>
    <row r="210" spans="1:32" x14ac:dyDescent="0.3">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row>
    <row r="211" spans="1:32" x14ac:dyDescent="0.3">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row>
    <row r="212" spans="1:32" x14ac:dyDescent="0.3">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row>
    <row r="213" spans="1:32" x14ac:dyDescent="0.3">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row>
    <row r="214" spans="1:32" x14ac:dyDescent="0.3">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row>
    <row r="215" spans="1:32" x14ac:dyDescent="0.3">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row>
    <row r="216" spans="1:32" x14ac:dyDescent="0.3">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row>
    <row r="217" spans="1:32" x14ac:dyDescent="0.3">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row>
    <row r="218" spans="1:32" x14ac:dyDescent="0.3">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row>
    <row r="219" spans="1:32" x14ac:dyDescent="0.3">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row>
    <row r="220" spans="1:32" x14ac:dyDescent="0.3">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row>
    <row r="221" spans="1:32" x14ac:dyDescent="0.3">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row>
    <row r="222" spans="1:32" x14ac:dyDescent="0.3">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row>
    <row r="223" spans="1:32" x14ac:dyDescent="0.3">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row>
    <row r="224" spans="1:32" x14ac:dyDescent="0.3">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row>
    <row r="225" spans="1:32" x14ac:dyDescent="0.3">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row>
    <row r="226" spans="1:32" x14ac:dyDescent="0.3">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row>
    <row r="227" spans="1:32" x14ac:dyDescent="0.3">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row>
    <row r="228" spans="1:32" x14ac:dyDescent="0.3">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row>
    <row r="229" spans="1:32" x14ac:dyDescent="0.3">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row>
    <row r="230" spans="1:32" x14ac:dyDescent="0.3">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row>
    <row r="231" spans="1:32" x14ac:dyDescent="0.3">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row>
    <row r="232" spans="1:32" x14ac:dyDescent="0.3">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row>
    <row r="233" spans="1:32" x14ac:dyDescent="0.3">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row>
    <row r="234" spans="1:32" x14ac:dyDescent="0.3">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row>
    <row r="235" spans="1:32" x14ac:dyDescent="0.3">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row>
    <row r="236" spans="1:32" x14ac:dyDescent="0.3">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row>
    <row r="237" spans="1:32" x14ac:dyDescent="0.3">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row>
    <row r="238" spans="1:32" x14ac:dyDescent="0.3">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row>
    <row r="239" spans="1:32" x14ac:dyDescent="0.3">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row>
    <row r="240" spans="1:32" x14ac:dyDescent="0.3">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row>
    <row r="241" spans="1:32" x14ac:dyDescent="0.3">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row>
    <row r="242" spans="1:32" x14ac:dyDescent="0.3">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row>
    <row r="243" spans="1:32" x14ac:dyDescent="0.3">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row>
    <row r="244" spans="1:32" x14ac:dyDescent="0.3">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row>
    <row r="245" spans="1:32" x14ac:dyDescent="0.3">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row>
    <row r="246" spans="1:32" x14ac:dyDescent="0.3">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row>
    <row r="247" spans="1:32" x14ac:dyDescent="0.3">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row>
    <row r="248" spans="1:32" x14ac:dyDescent="0.3">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row>
    <row r="249" spans="1:32" x14ac:dyDescent="0.3">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row>
    <row r="250" spans="1:32" x14ac:dyDescent="0.3">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row>
    <row r="251" spans="1:32" x14ac:dyDescent="0.3">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row>
    <row r="252" spans="1:32" x14ac:dyDescent="0.3">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row>
    <row r="253" spans="1:32" x14ac:dyDescent="0.3">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row>
    <row r="254" spans="1:32" x14ac:dyDescent="0.3">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row>
    <row r="255" spans="1:32" x14ac:dyDescent="0.3">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row>
    <row r="256" spans="1:32" x14ac:dyDescent="0.3">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row>
    <row r="257" spans="1:32" x14ac:dyDescent="0.3">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row>
    <row r="258" spans="1:32" x14ac:dyDescent="0.3">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row>
    <row r="259" spans="1:32" x14ac:dyDescent="0.3">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row>
    <row r="260" spans="1:32" x14ac:dyDescent="0.3">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row>
    <row r="261" spans="1:32" x14ac:dyDescent="0.3">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row>
    <row r="262" spans="1:32" x14ac:dyDescent="0.3">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row>
    <row r="263" spans="1:32" x14ac:dyDescent="0.3">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row>
    <row r="264" spans="1:32" x14ac:dyDescent="0.3">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row>
    <row r="265" spans="1:32" x14ac:dyDescent="0.3">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row>
    <row r="266" spans="1:32" x14ac:dyDescent="0.3">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row>
    <row r="267" spans="1:32" x14ac:dyDescent="0.3">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row>
    <row r="268" spans="1:32" x14ac:dyDescent="0.3">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row>
    <row r="269" spans="1:32" x14ac:dyDescent="0.3">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row>
    <row r="270" spans="1:32" x14ac:dyDescent="0.3">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row>
    <row r="271" spans="1:32" x14ac:dyDescent="0.3">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row>
    <row r="272" spans="1:32" x14ac:dyDescent="0.3">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row>
    <row r="273" spans="1:32" x14ac:dyDescent="0.3">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row>
    <row r="274" spans="1:32" x14ac:dyDescent="0.3">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row>
    <row r="275" spans="1:32" x14ac:dyDescent="0.3">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row>
    <row r="276" spans="1:32" x14ac:dyDescent="0.3">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row>
    <row r="277" spans="1:32" x14ac:dyDescent="0.3">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row>
    <row r="278" spans="1:32" x14ac:dyDescent="0.3">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row>
    <row r="279" spans="1:32" x14ac:dyDescent="0.3">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row>
    <row r="280" spans="1:32" x14ac:dyDescent="0.3">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row>
    <row r="281" spans="1:32" x14ac:dyDescent="0.3">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row>
    <row r="282" spans="1:32" x14ac:dyDescent="0.3">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row>
    <row r="283" spans="1:32" x14ac:dyDescent="0.3">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row>
    <row r="284" spans="1:32" x14ac:dyDescent="0.3">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row>
    <row r="285" spans="1:32" x14ac:dyDescent="0.3">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row>
    <row r="286" spans="1:32" x14ac:dyDescent="0.3">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row>
    <row r="287" spans="1:32" x14ac:dyDescent="0.3">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row>
    <row r="288" spans="1:32" x14ac:dyDescent="0.3">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row>
    <row r="289" spans="1:32" x14ac:dyDescent="0.3">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row>
    <row r="290" spans="1:32" x14ac:dyDescent="0.3">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row>
    <row r="291" spans="1:32" x14ac:dyDescent="0.3">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row>
    <row r="292" spans="1:32" x14ac:dyDescent="0.3">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row>
    <row r="293" spans="1:32" x14ac:dyDescent="0.3">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row>
    <row r="294" spans="1:32" x14ac:dyDescent="0.3">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row>
    <row r="295" spans="1:32" x14ac:dyDescent="0.3">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row>
    <row r="296" spans="1:32" x14ac:dyDescent="0.3">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row>
    <row r="297" spans="1:32" x14ac:dyDescent="0.3">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row>
    <row r="298" spans="1:32" x14ac:dyDescent="0.3">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row>
    <row r="299" spans="1:32" x14ac:dyDescent="0.3">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row>
    <row r="300" spans="1:32" x14ac:dyDescent="0.3">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54"/>
    </row>
    <row r="301" spans="1:32" x14ac:dyDescent="0.3">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row>
    <row r="302" spans="1:32" x14ac:dyDescent="0.3">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row>
    <row r="303" spans="1:32" x14ac:dyDescent="0.3">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54"/>
    </row>
    <row r="304" spans="1:32" x14ac:dyDescent="0.3">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row>
    <row r="305" spans="1:32" x14ac:dyDescent="0.3">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c r="AF305" s="54"/>
    </row>
    <row r="306" spans="1:32" x14ac:dyDescent="0.3">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row>
    <row r="307" spans="1:32" x14ac:dyDescent="0.3">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c r="AF307" s="54"/>
    </row>
    <row r="308" spans="1:32" x14ac:dyDescent="0.3">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row>
    <row r="309" spans="1:32" x14ac:dyDescent="0.3">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54"/>
    </row>
    <row r="310" spans="1:32" x14ac:dyDescent="0.3">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c r="AF310" s="54"/>
    </row>
    <row r="311" spans="1:32" x14ac:dyDescent="0.3">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c r="AF311" s="54"/>
    </row>
    <row r="312" spans="1:32" x14ac:dyDescent="0.3">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54"/>
    </row>
    <row r="313" spans="1:32" x14ac:dyDescent="0.3">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row>
    <row r="314" spans="1:32" x14ac:dyDescent="0.3">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row>
    <row r="315" spans="1:32" x14ac:dyDescent="0.3">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54"/>
    </row>
    <row r="316" spans="1:32" x14ac:dyDescent="0.3">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row>
    <row r="317" spans="1:32" x14ac:dyDescent="0.3">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row>
    <row r="318" spans="1:32" x14ac:dyDescent="0.3">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54"/>
    </row>
    <row r="319" spans="1:32" x14ac:dyDescent="0.3">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row>
    <row r="320" spans="1:32" x14ac:dyDescent="0.3">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row>
    <row r="321" spans="1:32" x14ac:dyDescent="0.3">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54"/>
    </row>
    <row r="322" spans="1:32" x14ac:dyDescent="0.3">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row>
    <row r="323" spans="1:32" x14ac:dyDescent="0.3">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c r="AF323" s="54"/>
    </row>
    <row r="324" spans="1:32" x14ac:dyDescent="0.3">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c r="AF324" s="54"/>
    </row>
    <row r="325" spans="1:32" x14ac:dyDescent="0.3">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54"/>
    </row>
    <row r="326" spans="1:32" x14ac:dyDescent="0.3">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row>
    <row r="327" spans="1:32" x14ac:dyDescent="0.3">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c r="AF327" s="54"/>
    </row>
    <row r="328" spans="1:32" x14ac:dyDescent="0.3">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54"/>
    </row>
    <row r="329" spans="1:32" x14ac:dyDescent="0.3">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c r="AF329" s="54"/>
    </row>
    <row r="330" spans="1:32" x14ac:dyDescent="0.3">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54"/>
    </row>
    <row r="331" spans="1:32" x14ac:dyDescent="0.3">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row>
    <row r="332" spans="1:32" x14ac:dyDescent="0.3">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54"/>
    </row>
    <row r="333" spans="1:32" x14ac:dyDescent="0.3">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row>
    <row r="334" spans="1:32" x14ac:dyDescent="0.3">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c r="AF334" s="54"/>
    </row>
    <row r="335" spans="1:32" x14ac:dyDescent="0.3">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54"/>
    </row>
    <row r="336" spans="1:32" x14ac:dyDescent="0.3">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row>
    <row r="337" spans="1:32" x14ac:dyDescent="0.3">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row>
    <row r="338" spans="1:32" x14ac:dyDescent="0.3">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c r="AF338" s="54"/>
    </row>
    <row r="339" spans="1:32" x14ac:dyDescent="0.3">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c r="AF339" s="54"/>
    </row>
    <row r="340" spans="1:32" x14ac:dyDescent="0.3">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c r="AF340" s="54"/>
    </row>
    <row r="341" spans="1:32" x14ac:dyDescent="0.3">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row>
    <row r="342" spans="1:32" x14ac:dyDescent="0.3">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c r="AF342" s="54"/>
    </row>
    <row r="343" spans="1:32" x14ac:dyDescent="0.3">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c r="AF343" s="54"/>
    </row>
    <row r="344" spans="1:32" x14ac:dyDescent="0.3">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c r="AF344" s="54"/>
    </row>
    <row r="345" spans="1:32" x14ac:dyDescent="0.3">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54"/>
    </row>
    <row r="346" spans="1:32" x14ac:dyDescent="0.3">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row>
    <row r="347" spans="1:32" x14ac:dyDescent="0.3">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row>
    <row r="348" spans="1:32" x14ac:dyDescent="0.3">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c r="AF348" s="54"/>
    </row>
    <row r="349" spans="1:32" x14ac:dyDescent="0.3">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row>
    <row r="350" spans="1:32" x14ac:dyDescent="0.3">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row>
    <row r="351" spans="1:32" x14ac:dyDescent="0.3">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54"/>
    </row>
    <row r="352" spans="1:32" x14ac:dyDescent="0.3">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54"/>
    </row>
    <row r="353" spans="1:32" x14ac:dyDescent="0.3">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row>
    <row r="354" spans="1:32" x14ac:dyDescent="0.3">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c r="AF354" s="54"/>
    </row>
    <row r="355" spans="1:32" x14ac:dyDescent="0.3">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row>
    <row r="356" spans="1:32" x14ac:dyDescent="0.3">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row>
    <row r="357" spans="1:32" x14ac:dyDescent="0.3">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54"/>
    </row>
    <row r="358" spans="1:32" x14ac:dyDescent="0.3">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54"/>
    </row>
    <row r="359" spans="1:32" x14ac:dyDescent="0.3">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row>
    <row r="360" spans="1:32" x14ac:dyDescent="0.3">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c r="AF360" s="54"/>
    </row>
    <row r="361" spans="1:32" x14ac:dyDescent="0.3">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54"/>
    </row>
    <row r="362" spans="1:32" x14ac:dyDescent="0.3">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c r="AF362" s="54"/>
    </row>
    <row r="363" spans="1:32" x14ac:dyDescent="0.3">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54"/>
    </row>
    <row r="364" spans="1:32" x14ac:dyDescent="0.3">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row>
    <row r="365" spans="1:32" x14ac:dyDescent="0.3">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row>
    <row r="366" spans="1:32" x14ac:dyDescent="0.3">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row>
    <row r="367" spans="1:32" x14ac:dyDescent="0.3">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row>
    <row r="368" spans="1:32" x14ac:dyDescent="0.3">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c r="AF368" s="54"/>
    </row>
    <row r="369" spans="1:32" x14ac:dyDescent="0.3">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c r="AF369" s="54"/>
    </row>
    <row r="370" spans="1:32" x14ac:dyDescent="0.3">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c r="AD370" s="54"/>
      <c r="AE370" s="54"/>
      <c r="AF370" s="54"/>
    </row>
    <row r="371" spans="1:32" x14ac:dyDescent="0.3">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row>
    <row r="372" spans="1:32" x14ac:dyDescent="0.3">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c r="AF372" s="54"/>
    </row>
    <row r="373" spans="1:32" x14ac:dyDescent="0.3">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row>
    <row r="374" spans="1:32" x14ac:dyDescent="0.3">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c r="AF374" s="54"/>
    </row>
    <row r="375" spans="1:32" x14ac:dyDescent="0.3">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row>
    <row r="376" spans="1:32" x14ac:dyDescent="0.3">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row>
    <row r="377" spans="1:32" x14ac:dyDescent="0.3">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row>
    <row r="378" spans="1:32" x14ac:dyDescent="0.3">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row>
    <row r="379" spans="1:32" x14ac:dyDescent="0.3">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row>
    <row r="380" spans="1:32" x14ac:dyDescent="0.3">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row>
    <row r="381" spans="1:32" x14ac:dyDescent="0.3">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row>
    <row r="382" spans="1:32" x14ac:dyDescent="0.3">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row>
    <row r="383" spans="1:32" x14ac:dyDescent="0.3">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row>
    <row r="384" spans="1:32" x14ac:dyDescent="0.3">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row>
    <row r="385" spans="1:32" x14ac:dyDescent="0.3">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row>
    <row r="386" spans="1:32" x14ac:dyDescent="0.3">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row>
    <row r="387" spans="1:32" x14ac:dyDescent="0.3">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c r="AF387" s="54"/>
    </row>
    <row r="388" spans="1:32" x14ac:dyDescent="0.3">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row>
    <row r="389" spans="1:32" x14ac:dyDescent="0.3">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row>
    <row r="390" spans="1:32" x14ac:dyDescent="0.3">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row>
    <row r="391" spans="1:32" x14ac:dyDescent="0.3">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row>
    <row r="392" spans="1:32" x14ac:dyDescent="0.3">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row>
    <row r="393" spans="1:32" x14ac:dyDescent="0.3">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row>
    <row r="394" spans="1:32" x14ac:dyDescent="0.3">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row>
    <row r="395" spans="1:32" x14ac:dyDescent="0.3">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row>
    <row r="396" spans="1:32" x14ac:dyDescent="0.3">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row>
    <row r="397" spans="1:32" x14ac:dyDescent="0.3">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row>
    <row r="398" spans="1:32" x14ac:dyDescent="0.3">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row>
    <row r="399" spans="1:32" x14ac:dyDescent="0.3">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54"/>
    </row>
    <row r="400" spans="1:32" x14ac:dyDescent="0.3">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row>
    <row r="401" spans="1:32" x14ac:dyDescent="0.3">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row>
    <row r="402" spans="1:32" x14ac:dyDescent="0.3">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row>
    <row r="403" spans="1:32" x14ac:dyDescent="0.3">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row>
    <row r="404" spans="1:32" x14ac:dyDescent="0.3">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row>
    <row r="405" spans="1:32" x14ac:dyDescent="0.3">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row>
    <row r="406" spans="1:32" x14ac:dyDescent="0.3">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row>
    <row r="407" spans="1:32" x14ac:dyDescent="0.3">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c r="AF407" s="54"/>
    </row>
    <row r="408" spans="1:32" x14ac:dyDescent="0.3">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c r="AF408" s="54"/>
    </row>
    <row r="409" spans="1:32" x14ac:dyDescent="0.3">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row>
    <row r="410" spans="1:32" x14ac:dyDescent="0.3">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row>
    <row r="411" spans="1:32" x14ac:dyDescent="0.3">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row>
    <row r="412" spans="1:32" x14ac:dyDescent="0.3">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row>
    <row r="413" spans="1:32" x14ac:dyDescent="0.3">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row>
    <row r="414" spans="1:32" x14ac:dyDescent="0.3">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row>
    <row r="415" spans="1:32" x14ac:dyDescent="0.3">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row>
    <row r="416" spans="1:32" x14ac:dyDescent="0.3">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row>
    <row r="417" spans="1:32" x14ac:dyDescent="0.3">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row>
    <row r="418" spans="1:32" x14ac:dyDescent="0.3">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row>
    <row r="419" spans="1:32" x14ac:dyDescent="0.3">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row>
    <row r="420" spans="1:32" x14ac:dyDescent="0.3">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row>
    <row r="421" spans="1:32" x14ac:dyDescent="0.3">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row>
    <row r="422" spans="1:32" x14ac:dyDescent="0.3">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row>
    <row r="423" spans="1:32" x14ac:dyDescent="0.3">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row>
    <row r="424" spans="1:32" x14ac:dyDescent="0.3">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row>
    <row r="425" spans="1:32" x14ac:dyDescent="0.3">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row>
    <row r="426" spans="1:32" x14ac:dyDescent="0.3">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row>
    <row r="427" spans="1:32" x14ac:dyDescent="0.3">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row>
    <row r="428" spans="1:32" x14ac:dyDescent="0.3">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row>
    <row r="429" spans="1:32" x14ac:dyDescent="0.3">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row>
    <row r="430" spans="1:32" x14ac:dyDescent="0.3">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row>
    <row r="431" spans="1:32" x14ac:dyDescent="0.3">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row>
    <row r="432" spans="1:32" x14ac:dyDescent="0.3">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54"/>
    </row>
    <row r="433" spans="1:32" x14ac:dyDescent="0.3">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row>
    <row r="434" spans="1:32" x14ac:dyDescent="0.3">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c r="AF434" s="54"/>
    </row>
    <row r="435" spans="1:32" x14ac:dyDescent="0.3">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row>
    <row r="436" spans="1:32" x14ac:dyDescent="0.3">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row>
    <row r="437" spans="1:32" x14ac:dyDescent="0.3">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row>
    <row r="438" spans="1:32" x14ac:dyDescent="0.3">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c r="AF438" s="54"/>
    </row>
    <row r="439" spans="1:32" x14ac:dyDescent="0.3">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row>
    <row r="440" spans="1:32" x14ac:dyDescent="0.3">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row>
    <row r="441" spans="1:32" x14ac:dyDescent="0.3">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c r="AF441" s="54"/>
    </row>
    <row r="442" spans="1:32" x14ac:dyDescent="0.3">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c r="AF442" s="54"/>
    </row>
    <row r="443" spans="1:32" x14ac:dyDescent="0.3">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c r="AF443" s="54"/>
    </row>
    <row r="444" spans="1:32" x14ac:dyDescent="0.3">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c r="AF444" s="54"/>
    </row>
    <row r="445" spans="1:32" x14ac:dyDescent="0.3">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row>
    <row r="446" spans="1:32" x14ac:dyDescent="0.3">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row>
    <row r="447" spans="1:32" x14ac:dyDescent="0.3">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row>
    <row r="448" spans="1:32" x14ac:dyDescent="0.3">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row>
    <row r="449" spans="1:32" x14ac:dyDescent="0.3">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row>
    <row r="450" spans="1:32" x14ac:dyDescent="0.3">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c r="AF450" s="54"/>
    </row>
    <row r="451" spans="1:32" x14ac:dyDescent="0.3">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row>
    <row r="452" spans="1:32" x14ac:dyDescent="0.3">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c r="AF452" s="54"/>
    </row>
    <row r="453" spans="1:32" x14ac:dyDescent="0.3">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c r="AF453" s="54"/>
    </row>
    <row r="454" spans="1:32" x14ac:dyDescent="0.3">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row>
    <row r="455" spans="1:32" x14ac:dyDescent="0.3">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c r="AF455" s="54"/>
    </row>
    <row r="456" spans="1:32" x14ac:dyDescent="0.3">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row>
    <row r="457" spans="1:32" x14ac:dyDescent="0.3">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c r="AF457" s="54"/>
    </row>
    <row r="458" spans="1:32" x14ac:dyDescent="0.3">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row>
    <row r="459" spans="1:32" x14ac:dyDescent="0.3">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row>
    <row r="460" spans="1:32" x14ac:dyDescent="0.3">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c r="AF460" s="54"/>
    </row>
    <row r="461" spans="1:32" x14ac:dyDescent="0.3">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row>
    <row r="462" spans="1:32" x14ac:dyDescent="0.3">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c r="AF462" s="54"/>
    </row>
    <row r="463" spans="1:32" x14ac:dyDescent="0.3">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row>
    <row r="464" spans="1:32" x14ac:dyDescent="0.3">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row>
    <row r="465" spans="1:32" x14ac:dyDescent="0.3">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c r="AF465" s="54"/>
    </row>
    <row r="466" spans="1:32" x14ac:dyDescent="0.3">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row>
    <row r="467" spans="1:32" x14ac:dyDescent="0.3">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c r="AD467" s="54"/>
      <c r="AE467" s="54"/>
      <c r="AF467" s="54"/>
    </row>
    <row r="468" spans="1:32" x14ac:dyDescent="0.3">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c r="AF468" s="54"/>
    </row>
    <row r="469" spans="1:32" x14ac:dyDescent="0.3">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c r="AD469" s="54"/>
      <c r="AE469" s="54"/>
      <c r="AF469" s="54"/>
    </row>
    <row r="470" spans="1:32" x14ac:dyDescent="0.3">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c r="AD470" s="54"/>
      <c r="AE470" s="54"/>
      <c r="AF470" s="54"/>
    </row>
    <row r="471" spans="1:32" x14ac:dyDescent="0.3">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row>
    <row r="472" spans="1:32" x14ac:dyDescent="0.3">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c r="AD472" s="54"/>
      <c r="AE472" s="54"/>
      <c r="AF472" s="54"/>
    </row>
    <row r="473" spans="1:32" x14ac:dyDescent="0.3">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row>
    <row r="474" spans="1:32" x14ac:dyDescent="0.3">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c r="AF474" s="54"/>
    </row>
    <row r="475" spans="1:32" x14ac:dyDescent="0.3">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c r="AD475" s="54"/>
      <c r="AE475" s="54"/>
      <c r="AF475" s="54"/>
    </row>
    <row r="476" spans="1:32" x14ac:dyDescent="0.3">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row>
    <row r="477" spans="1:32" x14ac:dyDescent="0.3">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row>
    <row r="478" spans="1:32" x14ac:dyDescent="0.3">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c r="AF478" s="54"/>
    </row>
    <row r="479" spans="1:32" x14ac:dyDescent="0.3">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row>
    <row r="480" spans="1:32" x14ac:dyDescent="0.3">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c r="AF480" s="54"/>
    </row>
    <row r="481" spans="1:32" x14ac:dyDescent="0.3">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c r="AF481" s="54"/>
    </row>
    <row r="482" spans="1:32" x14ac:dyDescent="0.3">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row>
    <row r="483" spans="1:32" x14ac:dyDescent="0.3">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c r="AF483" s="54"/>
    </row>
    <row r="484" spans="1:32" x14ac:dyDescent="0.3">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c r="AF484" s="54"/>
    </row>
    <row r="485" spans="1:32" x14ac:dyDescent="0.3">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c r="AF485" s="54"/>
    </row>
    <row r="486" spans="1:32" x14ac:dyDescent="0.3">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row>
    <row r="487" spans="1:32" x14ac:dyDescent="0.3">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c r="AF487" s="54"/>
    </row>
    <row r="488" spans="1:32" x14ac:dyDescent="0.3">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c r="AF488" s="54"/>
    </row>
    <row r="489" spans="1:32" x14ac:dyDescent="0.3">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c r="AF489" s="54"/>
    </row>
    <row r="490" spans="1:32" x14ac:dyDescent="0.3">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c r="AF490" s="54"/>
    </row>
    <row r="491" spans="1:32" x14ac:dyDescent="0.3">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c r="AF491" s="54"/>
    </row>
    <row r="492" spans="1:32" x14ac:dyDescent="0.3">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c r="AD492" s="54"/>
      <c r="AE492" s="54"/>
      <c r="AF492" s="54"/>
    </row>
    <row r="493" spans="1:32" x14ac:dyDescent="0.3">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c r="AF493" s="54"/>
    </row>
    <row r="494" spans="1:32" x14ac:dyDescent="0.3">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c r="AD494" s="54"/>
      <c r="AE494" s="54"/>
      <c r="AF494" s="54"/>
    </row>
    <row r="495" spans="1:32" x14ac:dyDescent="0.3">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c r="AF495" s="54"/>
    </row>
    <row r="496" spans="1:32" x14ac:dyDescent="0.3">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row>
    <row r="497" spans="1:32" x14ac:dyDescent="0.3">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row>
    <row r="498" spans="1:32" x14ac:dyDescent="0.3">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c r="AD498" s="54"/>
      <c r="AE498" s="54"/>
      <c r="AF498" s="54"/>
    </row>
    <row r="499" spans="1:32" x14ac:dyDescent="0.3">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c r="AD499" s="54"/>
      <c r="AE499" s="54"/>
      <c r="AF499" s="54"/>
    </row>
    <row r="500" spans="1:32" x14ac:dyDescent="0.3">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c r="AF500" s="54"/>
    </row>
    <row r="501" spans="1:32" x14ac:dyDescent="0.3">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c r="AF501" s="54"/>
    </row>
    <row r="502" spans="1:32" x14ac:dyDescent="0.3">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c r="AD502" s="54"/>
      <c r="AE502" s="54"/>
      <c r="AF502" s="54"/>
    </row>
    <row r="503" spans="1:32" x14ac:dyDescent="0.3">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c r="AD503" s="54"/>
      <c r="AE503" s="54"/>
      <c r="AF503" s="54"/>
    </row>
    <row r="504" spans="1:32" x14ac:dyDescent="0.3">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c r="AF504" s="54"/>
    </row>
    <row r="505" spans="1:32" x14ac:dyDescent="0.3">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c r="AD505" s="54"/>
      <c r="AE505" s="54"/>
      <c r="AF505" s="54"/>
    </row>
    <row r="506" spans="1:32" x14ac:dyDescent="0.3">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row>
    <row r="507" spans="1:32" x14ac:dyDescent="0.3">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c r="AF507" s="54"/>
    </row>
    <row r="508" spans="1:32" x14ac:dyDescent="0.3">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c r="AF508" s="54"/>
    </row>
    <row r="509" spans="1:32" x14ac:dyDescent="0.3">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c r="AD509" s="54"/>
      <c r="AE509" s="54"/>
      <c r="AF509" s="54"/>
    </row>
    <row r="510" spans="1:32" x14ac:dyDescent="0.3">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c r="AD510" s="54"/>
      <c r="AE510" s="54"/>
      <c r="AF510" s="54"/>
    </row>
    <row r="511" spans="1:32" x14ac:dyDescent="0.3">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c r="AD511" s="54"/>
      <c r="AE511" s="54"/>
      <c r="AF511" s="54"/>
    </row>
    <row r="512" spans="1:32" x14ac:dyDescent="0.3">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c r="AF512" s="54"/>
    </row>
    <row r="513" spans="1:32" x14ac:dyDescent="0.3">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c r="AF513" s="54"/>
    </row>
    <row r="514" spans="1:32" x14ac:dyDescent="0.3">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c r="AF514" s="54"/>
    </row>
    <row r="515" spans="1:32" x14ac:dyDescent="0.3">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c r="AD515" s="54"/>
      <c r="AE515" s="54"/>
      <c r="AF515" s="54"/>
    </row>
    <row r="516" spans="1:32" x14ac:dyDescent="0.3">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row>
    <row r="517" spans="1:32" x14ac:dyDescent="0.3">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c r="AD517" s="54"/>
      <c r="AE517" s="54"/>
      <c r="AF517" s="54"/>
    </row>
    <row r="518" spans="1:32" x14ac:dyDescent="0.3">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c r="AD518" s="54"/>
      <c r="AE518" s="54"/>
      <c r="AF518" s="54"/>
    </row>
    <row r="519" spans="1:32" x14ac:dyDescent="0.3">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c r="AD519" s="54"/>
      <c r="AE519" s="54"/>
      <c r="AF519" s="54"/>
    </row>
    <row r="520" spans="1:32" x14ac:dyDescent="0.3">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c r="AF520" s="54"/>
    </row>
    <row r="521" spans="1:32" x14ac:dyDescent="0.3">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c r="AD521" s="54"/>
      <c r="AE521" s="54"/>
      <c r="AF521" s="54"/>
    </row>
    <row r="522" spans="1:32" x14ac:dyDescent="0.3">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c r="AF522" s="54"/>
    </row>
    <row r="523" spans="1:32" x14ac:dyDescent="0.3">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c r="AF523" s="54"/>
    </row>
    <row r="524" spans="1:32" x14ac:dyDescent="0.3">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c r="AD524" s="54"/>
      <c r="AE524" s="54"/>
      <c r="AF524" s="54"/>
    </row>
    <row r="525" spans="1:32" x14ac:dyDescent="0.3">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c r="AD525" s="54"/>
      <c r="AE525" s="54"/>
      <c r="AF525" s="54"/>
    </row>
    <row r="526" spans="1:32" x14ac:dyDescent="0.3">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row>
    <row r="527" spans="1:32" x14ac:dyDescent="0.3">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c r="AD527" s="54"/>
      <c r="AE527" s="54"/>
      <c r="AF527" s="54"/>
    </row>
    <row r="528" spans="1:32" x14ac:dyDescent="0.3">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c r="AD528" s="54"/>
      <c r="AE528" s="54"/>
      <c r="AF528" s="54"/>
    </row>
    <row r="529" spans="1:32" x14ac:dyDescent="0.3">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c r="AD529" s="54"/>
      <c r="AE529" s="54"/>
      <c r="AF529" s="54"/>
    </row>
    <row r="530" spans="1:32" x14ac:dyDescent="0.3">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c r="AD530" s="54"/>
      <c r="AE530" s="54"/>
      <c r="AF530" s="54"/>
    </row>
    <row r="531" spans="1:32" x14ac:dyDescent="0.3">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c r="AF531" s="54"/>
    </row>
    <row r="532" spans="1:32" x14ac:dyDescent="0.3">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c r="AF532" s="54"/>
    </row>
    <row r="533" spans="1:32" x14ac:dyDescent="0.3">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c r="AF533" s="54"/>
    </row>
    <row r="534" spans="1:32" x14ac:dyDescent="0.3">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c r="AF534" s="54"/>
    </row>
    <row r="535" spans="1:32" x14ac:dyDescent="0.3">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c r="AF535" s="54"/>
    </row>
    <row r="536" spans="1:32" x14ac:dyDescent="0.3">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row>
    <row r="537" spans="1:32" x14ac:dyDescent="0.3">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c r="AD537" s="54"/>
      <c r="AE537" s="54"/>
      <c r="AF537" s="54"/>
    </row>
    <row r="538" spans="1:32" x14ac:dyDescent="0.3">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c r="AF538" s="54"/>
    </row>
    <row r="539" spans="1:32" x14ac:dyDescent="0.3">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c r="AD539" s="54"/>
      <c r="AE539" s="54"/>
      <c r="AF539" s="54"/>
    </row>
    <row r="540" spans="1:32" x14ac:dyDescent="0.3">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c r="AF540" s="54"/>
    </row>
    <row r="541" spans="1:32" x14ac:dyDescent="0.3">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c r="AF541" s="54"/>
    </row>
    <row r="542" spans="1:32" x14ac:dyDescent="0.3">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row>
    <row r="543" spans="1:32" x14ac:dyDescent="0.3">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c r="AD543" s="54"/>
      <c r="AE543" s="54"/>
      <c r="AF543" s="54"/>
    </row>
    <row r="544" spans="1:32" x14ac:dyDescent="0.3">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c r="AF544" s="54"/>
    </row>
    <row r="545" spans="1:32" x14ac:dyDescent="0.3">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c r="AD545" s="54"/>
      <c r="AE545" s="54"/>
      <c r="AF545" s="54"/>
    </row>
    <row r="546" spans="1:32" x14ac:dyDescent="0.3">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row>
    <row r="547" spans="1:32" x14ac:dyDescent="0.3">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c r="AD547" s="54"/>
      <c r="AE547" s="54"/>
      <c r="AF547" s="54"/>
    </row>
    <row r="548" spans="1:32" x14ac:dyDescent="0.3">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54"/>
    </row>
    <row r="549" spans="1:32" x14ac:dyDescent="0.3">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c r="AD549" s="54"/>
      <c r="AE549" s="54"/>
      <c r="AF549" s="54"/>
    </row>
    <row r="550" spans="1:32" x14ac:dyDescent="0.3">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c r="AD550" s="54"/>
      <c r="AE550" s="54"/>
      <c r="AF550" s="54"/>
    </row>
    <row r="551" spans="1:32" x14ac:dyDescent="0.3">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c r="AD551" s="54"/>
      <c r="AE551" s="54"/>
      <c r="AF551" s="54"/>
    </row>
    <row r="552" spans="1:32" x14ac:dyDescent="0.3">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c r="AD552" s="54"/>
      <c r="AE552" s="54"/>
      <c r="AF552" s="54"/>
    </row>
    <row r="553" spans="1:32" x14ac:dyDescent="0.3">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c r="AD553" s="54"/>
      <c r="AE553" s="54"/>
      <c r="AF553" s="54"/>
    </row>
    <row r="554" spans="1:32" x14ac:dyDescent="0.3">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c r="AD554" s="54"/>
      <c r="AE554" s="54"/>
      <c r="AF554" s="54"/>
    </row>
    <row r="555" spans="1:32" x14ac:dyDescent="0.3">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c r="AD555" s="54"/>
      <c r="AE555" s="54"/>
      <c r="AF555" s="54"/>
    </row>
    <row r="556" spans="1:32" x14ac:dyDescent="0.3">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row>
    <row r="557" spans="1:32" x14ac:dyDescent="0.3">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c r="AD557" s="54"/>
      <c r="AE557" s="54"/>
      <c r="AF557" s="54"/>
    </row>
    <row r="558" spans="1:32" x14ac:dyDescent="0.3">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c r="AD558" s="54"/>
      <c r="AE558" s="54"/>
      <c r="AF558" s="54"/>
    </row>
    <row r="559" spans="1:32" x14ac:dyDescent="0.3">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c r="AF559" s="54"/>
    </row>
    <row r="560" spans="1:32" x14ac:dyDescent="0.3">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c r="AD560" s="54"/>
      <c r="AE560" s="54"/>
      <c r="AF560" s="54"/>
    </row>
    <row r="561" spans="1:32" x14ac:dyDescent="0.3">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c r="AD561" s="54"/>
      <c r="AE561" s="54"/>
      <c r="AF561" s="54"/>
    </row>
    <row r="562" spans="1:32" x14ac:dyDescent="0.3">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c r="AF562" s="54"/>
    </row>
    <row r="563" spans="1:32" x14ac:dyDescent="0.3">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c r="AF563" s="54"/>
    </row>
    <row r="564" spans="1:32" x14ac:dyDescent="0.3">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c r="AF564" s="54"/>
    </row>
    <row r="565" spans="1:32" x14ac:dyDescent="0.3">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c r="AD565" s="54"/>
      <c r="AE565" s="54"/>
      <c r="AF565" s="54"/>
    </row>
    <row r="566" spans="1:32" x14ac:dyDescent="0.3">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row>
    <row r="567" spans="1:32" x14ac:dyDescent="0.3">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c r="AF567" s="54"/>
    </row>
    <row r="568" spans="1:32" x14ac:dyDescent="0.3">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c r="AF568" s="54"/>
    </row>
    <row r="569" spans="1:32" x14ac:dyDescent="0.3">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c r="AF569" s="54"/>
    </row>
    <row r="570" spans="1:32" x14ac:dyDescent="0.3">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c r="AF570" s="54"/>
    </row>
    <row r="571" spans="1:32" x14ac:dyDescent="0.3">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row>
    <row r="572" spans="1:32" x14ac:dyDescent="0.3">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c r="AF572" s="54"/>
    </row>
    <row r="573" spans="1:32" x14ac:dyDescent="0.3">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row>
    <row r="574" spans="1:32" x14ac:dyDescent="0.3">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c r="AD574" s="54"/>
      <c r="AE574" s="54"/>
      <c r="AF574" s="54"/>
    </row>
    <row r="575" spans="1:32" x14ac:dyDescent="0.3">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c r="AD575" s="54"/>
      <c r="AE575" s="54"/>
      <c r="AF575" s="54"/>
    </row>
    <row r="576" spans="1:32" x14ac:dyDescent="0.3">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row>
    <row r="577" spans="1:32" x14ac:dyDescent="0.3">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c r="AF577" s="54"/>
    </row>
    <row r="578" spans="1:32" x14ac:dyDescent="0.3">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c r="AF578" s="54"/>
    </row>
    <row r="579" spans="1:32" x14ac:dyDescent="0.3">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c r="AF579" s="54"/>
    </row>
    <row r="580" spans="1:32" x14ac:dyDescent="0.3">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row>
    <row r="581" spans="1:32" x14ac:dyDescent="0.3">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c r="AF581" s="54"/>
    </row>
    <row r="582" spans="1:32" x14ac:dyDescent="0.3">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c r="AF582" s="54"/>
    </row>
    <row r="583" spans="1:32" x14ac:dyDescent="0.3">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c r="AF583" s="54"/>
    </row>
    <row r="584" spans="1:32" x14ac:dyDescent="0.3">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c r="AF584" s="54"/>
    </row>
    <row r="585" spans="1:32" x14ac:dyDescent="0.3">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c r="AD585" s="54"/>
      <c r="AE585" s="54"/>
      <c r="AF585" s="54"/>
    </row>
    <row r="586" spans="1:32" x14ac:dyDescent="0.3">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row>
    <row r="587" spans="1:32" x14ac:dyDescent="0.3">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c r="AD587" s="54"/>
      <c r="AE587" s="54"/>
      <c r="AF587" s="54"/>
    </row>
    <row r="588" spans="1:32" x14ac:dyDescent="0.3">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c r="AF588" s="54"/>
    </row>
    <row r="589" spans="1:32" x14ac:dyDescent="0.3">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c r="AF589" s="54"/>
    </row>
    <row r="590" spans="1:32" x14ac:dyDescent="0.3">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c r="AD590" s="54"/>
      <c r="AE590" s="54"/>
      <c r="AF590" s="54"/>
    </row>
    <row r="591" spans="1:32" x14ac:dyDescent="0.3">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c r="AD591" s="54"/>
      <c r="AE591" s="54"/>
      <c r="AF591" s="54"/>
    </row>
    <row r="592" spans="1:32" x14ac:dyDescent="0.3">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c r="AD592" s="54"/>
      <c r="AE592" s="54"/>
      <c r="AF592" s="54"/>
    </row>
    <row r="593" spans="1:32" x14ac:dyDescent="0.3">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c r="AD593" s="54"/>
      <c r="AE593" s="54"/>
      <c r="AF593" s="54"/>
    </row>
    <row r="594" spans="1:32" x14ac:dyDescent="0.3">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c r="AF594" s="54"/>
    </row>
    <row r="595" spans="1:32" x14ac:dyDescent="0.3">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c r="AF595" s="54"/>
    </row>
    <row r="596" spans="1:32" x14ac:dyDescent="0.3">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row>
    <row r="597" spans="1:32" x14ac:dyDescent="0.3">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c r="AD597" s="54"/>
      <c r="AE597" s="54"/>
      <c r="AF597" s="54"/>
    </row>
    <row r="598" spans="1:32" x14ac:dyDescent="0.3">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c r="AD598" s="54"/>
      <c r="AE598" s="54"/>
      <c r="AF598" s="54"/>
    </row>
    <row r="599" spans="1:32" x14ac:dyDescent="0.3">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c r="AF599" s="54"/>
    </row>
    <row r="600" spans="1:32" x14ac:dyDescent="0.3">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c r="AD600" s="54"/>
      <c r="AE600" s="54"/>
      <c r="AF600" s="54"/>
    </row>
    <row r="601" spans="1:32" x14ac:dyDescent="0.3">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c r="AD601" s="54"/>
      <c r="AE601" s="54"/>
      <c r="AF601" s="54"/>
    </row>
    <row r="602" spans="1:32" x14ac:dyDescent="0.3">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c r="AD602" s="54"/>
      <c r="AE602" s="54"/>
      <c r="AF602" s="54"/>
    </row>
    <row r="603" spans="1:32" x14ac:dyDescent="0.3">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c r="AD603" s="54"/>
      <c r="AE603" s="54"/>
      <c r="AF603" s="54"/>
    </row>
    <row r="604" spans="1:32" x14ac:dyDescent="0.3">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c r="AD604" s="54"/>
      <c r="AE604" s="54"/>
      <c r="AF604" s="54"/>
    </row>
    <row r="605" spans="1:32" x14ac:dyDescent="0.3">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c r="AF605" s="54"/>
    </row>
    <row r="606" spans="1:32" x14ac:dyDescent="0.3">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row>
    <row r="607" spans="1:32" x14ac:dyDescent="0.3">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c r="AD607" s="54"/>
      <c r="AE607" s="54"/>
      <c r="AF607" s="54"/>
    </row>
    <row r="608" spans="1:32" x14ac:dyDescent="0.3">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c r="AD608" s="54"/>
      <c r="AE608" s="54"/>
      <c r="AF608" s="54"/>
    </row>
    <row r="609" spans="1:32" x14ac:dyDescent="0.3">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c r="AD609" s="54"/>
      <c r="AE609" s="54"/>
      <c r="AF609" s="54"/>
    </row>
    <row r="610" spans="1:32" x14ac:dyDescent="0.3">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c r="AD610" s="54"/>
      <c r="AE610" s="54"/>
      <c r="AF610" s="54"/>
    </row>
    <row r="611" spans="1:32" x14ac:dyDescent="0.3">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c r="AD611" s="54"/>
      <c r="AE611" s="54"/>
      <c r="AF611" s="54"/>
    </row>
    <row r="612" spans="1:32" x14ac:dyDescent="0.3">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c r="AD612" s="54"/>
      <c r="AE612" s="54"/>
      <c r="AF612" s="54"/>
    </row>
    <row r="613" spans="1:32" x14ac:dyDescent="0.3">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c r="AD613" s="54"/>
      <c r="AE613" s="54"/>
      <c r="AF613" s="54"/>
    </row>
    <row r="614" spans="1:32" x14ac:dyDescent="0.3">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c r="AD614" s="54"/>
      <c r="AE614" s="54"/>
      <c r="AF614" s="54"/>
    </row>
    <row r="615" spans="1:32" x14ac:dyDescent="0.3">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c r="AD615" s="54"/>
      <c r="AE615" s="54"/>
      <c r="AF615" s="54"/>
    </row>
    <row r="616" spans="1:32" x14ac:dyDescent="0.3">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row>
    <row r="617" spans="1:32" x14ac:dyDescent="0.3">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c r="AD617" s="54"/>
      <c r="AE617" s="54"/>
      <c r="AF617" s="54"/>
    </row>
    <row r="618" spans="1:32" x14ac:dyDescent="0.3">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c r="AD618" s="54"/>
      <c r="AE618" s="54"/>
      <c r="AF618" s="54"/>
    </row>
    <row r="619" spans="1:32" x14ac:dyDescent="0.3">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c r="AD619" s="54"/>
      <c r="AE619" s="54"/>
      <c r="AF619" s="54"/>
    </row>
    <row r="620" spans="1:32" x14ac:dyDescent="0.3">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c r="AD620" s="54"/>
      <c r="AE620" s="54"/>
      <c r="AF620" s="54"/>
    </row>
    <row r="621" spans="1:32" x14ac:dyDescent="0.3">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c r="AF621" s="54"/>
    </row>
    <row r="622" spans="1:32" x14ac:dyDescent="0.3">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c r="AD622" s="54"/>
      <c r="AE622" s="54"/>
      <c r="AF622" s="54"/>
    </row>
    <row r="623" spans="1:32" x14ac:dyDescent="0.3">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c r="AD623" s="54"/>
      <c r="AE623" s="54"/>
      <c r="AF623" s="54"/>
    </row>
    <row r="624" spans="1:32" x14ac:dyDescent="0.3">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c r="AD624" s="54"/>
      <c r="AE624" s="54"/>
      <c r="AF624" s="54"/>
    </row>
    <row r="625" spans="1:32" x14ac:dyDescent="0.3">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c r="AF625" s="54"/>
    </row>
    <row r="626" spans="1:32" x14ac:dyDescent="0.3">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row>
    <row r="627" spans="1:32" x14ac:dyDescent="0.3">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c r="AD627" s="54"/>
      <c r="AE627" s="54"/>
      <c r="AF627" s="54"/>
    </row>
    <row r="628" spans="1:32" x14ac:dyDescent="0.3">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c r="AD628" s="54"/>
      <c r="AE628" s="54"/>
      <c r="AF628" s="54"/>
    </row>
    <row r="629" spans="1:32" x14ac:dyDescent="0.3">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c r="AD629" s="54"/>
      <c r="AE629" s="54"/>
      <c r="AF629" s="54"/>
    </row>
    <row r="630" spans="1:32" x14ac:dyDescent="0.3">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row>
    <row r="631" spans="1:32" x14ac:dyDescent="0.3">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c r="AD631" s="54"/>
      <c r="AE631" s="54"/>
      <c r="AF631" s="54"/>
    </row>
    <row r="632" spans="1:32" x14ac:dyDescent="0.3">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c r="AF632" s="54"/>
    </row>
    <row r="633" spans="1:32" x14ac:dyDescent="0.3">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c r="AF633" s="54"/>
    </row>
    <row r="634" spans="1:32" x14ac:dyDescent="0.3">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c r="AD634" s="54"/>
      <c r="AE634" s="54"/>
      <c r="AF634" s="54"/>
    </row>
    <row r="635" spans="1:32" x14ac:dyDescent="0.3">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c r="AF635" s="54"/>
    </row>
    <row r="636" spans="1:32" x14ac:dyDescent="0.3">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row>
    <row r="637" spans="1:32" x14ac:dyDescent="0.3">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c r="AD637" s="54"/>
      <c r="AE637" s="54"/>
      <c r="AF637" s="54"/>
    </row>
    <row r="638" spans="1:32" x14ac:dyDescent="0.3">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c r="AF638" s="54"/>
    </row>
    <row r="639" spans="1:32" x14ac:dyDescent="0.3">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c r="AD639" s="54"/>
      <c r="AE639" s="54"/>
      <c r="AF639" s="54"/>
    </row>
    <row r="640" spans="1:32" x14ac:dyDescent="0.3">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c r="AD640" s="54"/>
      <c r="AE640" s="54"/>
      <c r="AF640" s="54"/>
    </row>
    <row r="641" spans="1:32" x14ac:dyDescent="0.3">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c r="AF641" s="54"/>
    </row>
    <row r="642" spans="1:32" x14ac:dyDescent="0.3">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c r="AF642" s="54"/>
    </row>
    <row r="643" spans="1:32" x14ac:dyDescent="0.3">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c r="AD643" s="54"/>
      <c r="AE643" s="54"/>
      <c r="AF643" s="54"/>
    </row>
    <row r="644" spans="1:32" x14ac:dyDescent="0.3">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c r="AD644" s="54"/>
      <c r="AE644" s="54"/>
      <c r="AF644" s="54"/>
    </row>
    <row r="645" spans="1:32" x14ac:dyDescent="0.3">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c r="AD645" s="54"/>
      <c r="AE645" s="54"/>
      <c r="AF645" s="54"/>
    </row>
    <row r="646" spans="1:32" x14ac:dyDescent="0.3">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row>
    <row r="647" spans="1:32" x14ac:dyDescent="0.3">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c r="AD647" s="54"/>
      <c r="AE647" s="54"/>
      <c r="AF647" s="54"/>
    </row>
    <row r="648" spans="1:32" x14ac:dyDescent="0.3">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c r="AD648" s="54"/>
      <c r="AE648" s="54"/>
      <c r="AF648" s="54"/>
    </row>
    <row r="649" spans="1:32" x14ac:dyDescent="0.3">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c r="AD649" s="54"/>
      <c r="AE649" s="54"/>
      <c r="AF649" s="54"/>
    </row>
    <row r="650" spans="1:32" x14ac:dyDescent="0.3">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c r="AD650" s="54"/>
      <c r="AE650" s="54"/>
      <c r="AF650" s="54"/>
    </row>
    <row r="651" spans="1:32" x14ac:dyDescent="0.3">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c r="AD651" s="54"/>
      <c r="AE651" s="54"/>
      <c r="AF651" s="54"/>
    </row>
    <row r="652" spans="1:32" x14ac:dyDescent="0.3">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c r="AD652" s="54"/>
      <c r="AE652" s="54"/>
      <c r="AF652" s="54"/>
    </row>
    <row r="653" spans="1:32" x14ac:dyDescent="0.3">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c r="AD653" s="54"/>
      <c r="AE653" s="54"/>
      <c r="AF653" s="54"/>
    </row>
    <row r="654" spans="1:32" x14ac:dyDescent="0.3">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c r="AD654" s="54"/>
      <c r="AE654" s="54"/>
      <c r="AF654" s="54"/>
    </row>
    <row r="655" spans="1:32" x14ac:dyDescent="0.3">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c r="AD655" s="54"/>
      <c r="AE655" s="54"/>
      <c r="AF655" s="54"/>
    </row>
    <row r="656" spans="1:32" x14ac:dyDescent="0.3">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row>
    <row r="657" spans="1:32" x14ac:dyDescent="0.3">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c r="AD657" s="54"/>
      <c r="AE657" s="54"/>
      <c r="AF657" s="54"/>
    </row>
    <row r="658" spans="1:32" x14ac:dyDescent="0.3">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c r="AD658" s="54"/>
      <c r="AE658" s="54"/>
      <c r="AF658" s="54"/>
    </row>
    <row r="659" spans="1:32" x14ac:dyDescent="0.3">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c r="AD659" s="54"/>
      <c r="AE659" s="54"/>
      <c r="AF659" s="54"/>
    </row>
    <row r="660" spans="1:32" x14ac:dyDescent="0.3">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c r="AD660" s="54"/>
      <c r="AE660" s="54"/>
      <c r="AF660" s="54"/>
    </row>
    <row r="661" spans="1:32" x14ac:dyDescent="0.3">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c r="AD661" s="54"/>
      <c r="AE661" s="54"/>
      <c r="AF661" s="54"/>
    </row>
    <row r="662" spans="1:32" x14ac:dyDescent="0.3">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c r="AD662" s="54"/>
      <c r="AE662" s="54"/>
      <c r="AF662" s="54"/>
    </row>
    <row r="663" spans="1:32" x14ac:dyDescent="0.3">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c r="AF663" s="54"/>
    </row>
    <row r="664" spans="1:32" x14ac:dyDescent="0.3">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c r="AD664" s="54"/>
      <c r="AE664" s="54"/>
      <c r="AF664" s="54"/>
    </row>
    <row r="665" spans="1:32" x14ac:dyDescent="0.3">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c r="AF665" s="54"/>
    </row>
    <row r="666" spans="1:32" x14ac:dyDescent="0.3">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row>
    <row r="667" spans="1:32" x14ac:dyDescent="0.3">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c r="AD667" s="54"/>
      <c r="AE667" s="54"/>
      <c r="AF667" s="54"/>
    </row>
    <row r="668" spans="1:32" x14ac:dyDescent="0.3">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c r="AD668" s="54"/>
      <c r="AE668" s="54"/>
      <c r="AF668" s="54"/>
    </row>
    <row r="669" spans="1:32" x14ac:dyDescent="0.3">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c r="AD669" s="54"/>
      <c r="AE669" s="54"/>
      <c r="AF669" s="54"/>
    </row>
    <row r="670" spans="1:32" x14ac:dyDescent="0.3">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c r="AD670" s="54"/>
      <c r="AE670" s="54"/>
      <c r="AF670" s="54"/>
    </row>
    <row r="671" spans="1:32" x14ac:dyDescent="0.3">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row>
    <row r="672" spans="1:32" x14ac:dyDescent="0.3">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c r="AD672" s="54"/>
      <c r="AE672" s="54"/>
      <c r="AF672" s="54"/>
    </row>
    <row r="673" spans="1:32" x14ac:dyDescent="0.3">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c r="AD673" s="54"/>
      <c r="AE673" s="54"/>
      <c r="AF673" s="54"/>
    </row>
    <row r="674" spans="1:32" x14ac:dyDescent="0.3">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c r="AD674" s="54"/>
      <c r="AE674" s="54"/>
      <c r="AF674" s="54"/>
    </row>
    <row r="675" spans="1:32" x14ac:dyDescent="0.3">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row>
    <row r="676" spans="1:32" x14ac:dyDescent="0.3">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row>
    <row r="677" spans="1:32" x14ac:dyDescent="0.3">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c r="AF677" s="54"/>
    </row>
    <row r="678" spans="1:32" x14ac:dyDescent="0.3">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c r="AF678" s="54"/>
    </row>
    <row r="679" spans="1:32" x14ac:dyDescent="0.3">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c r="AD679" s="54"/>
      <c r="AE679" s="54"/>
      <c r="AF679" s="54"/>
    </row>
    <row r="680" spans="1:32" x14ac:dyDescent="0.3">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c r="AD680" s="54"/>
      <c r="AE680" s="54"/>
      <c r="AF680" s="54"/>
    </row>
    <row r="681" spans="1:32" x14ac:dyDescent="0.3">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c r="AD681" s="54"/>
      <c r="AE681" s="54"/>
      <c r="AF681" s="54"/>
    </row>
    <row r="682" spans="1:32" x14ac:dyDescent="0.3">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c r="AD682" s="54"/>
      <c r="AE682" s="54"/>
      <c r="AF682" s="54"/>
    </row>
    <row r="683" spans="1:32" x14ac:dyDescent="0.3">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c r="AF683" s="54"/>
    </row>
    <row r="684" spans="1:32" x14ac:dyDescent="0.3">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c r="AD684" s="54"/>
      <c r="AE684" s="54"/>
      <c r="AF684" s="54"/>
    </row>
    <row r="685" spans="1:32" x14ac:dyDescent="0.3">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c r="AF685" s="54"/>
    </row>
    <row r="686" spans="1:32" x14ac:dyDescent="0.3">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row>
    <row r="687" spans="1:32" x14ac:dyDescent="0.3">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row>
    <row r="688" spans="1:32" x14ac:dyDescent="0.3">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row>
    <row r="689" spans="1:32" x14ac:dyDescent="0.3">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row>
    <row r="690" spans="1:32" x14ac:dyDescent="0.3">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c r="AF690" s="54"/>
    </row>
    <row r="691" spans="1:32" x14ac:dyDescent="0.3">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row>
    <row r="692" spans="1:32" x14ac:dyDescent="0.3">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c r="AF692" s="54"/>
    </row>
    <row r="693" spans="1:32" x14ac:dyDescent="0.3">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row>
    <row r="694" spans="1:32" x14ac:dyDescent="0.3">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c r="AF694" s="54"/>
    </row>
    <row r="695" spans="1:32" x14ac:dyDescent="0.3">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row>
    <row r="696" spans="1:32" x14ac:dyDescent="0.3">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row>
    <row r="697" spans="1:32" x14ac:dyDescent="0.3">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c r="AF697" s="54"/>
    </row>
    <row r="698" spans="1:32" x14ac:dyDescent="0.3">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c r="AF698" s="54"/>
    </row>
    <row r="699" spans="1:32" x14ac:dyDescent="0.3">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c r="AF699" s="54"/>
    </row>
    <row r="700" spans="1:32" x14ac:dyDescent="0.3">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c r="AF700" s="54"/>
    </row>
    <row r="701" spans="1:32" x14ac:dyDescent="0.3">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c r="AF701" s="54"/>
    </row>
    <row r="702" spans="1:32" x14ac:dyDescent="0.3">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c r="AF702" s="54"/>
    </row>
    <row r="703" spans="1:32" x14ac:dyDescent="0.3">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c r="AF703" s="54"/>
    </row>
    <row r="704" spans="1:32" x14ac:dyDescent="0.3">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c r="AF704" s="54"/>
    </row>
    <row r="705" spans="1:32" x14ac:dyDescent="0.3">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c r="AD705" s="54"/>
      <c r="AE705" s="54"/>
      <c r="AF705" s="54"/>
    </row>
    <row r="706" spans="1:32" x14ac:dyDescent="0.3">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row>
    <row r="707" spans="1:32" x14ac:dyDescent="0.3">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c r="AD707" s="54"/>
      <c r="AE707" s="54"/>
      <c r="AF707" s="54"/>
    </row>
    <row r="708" spans="1:32" x14ac:dyDescent="0.3">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c r="AD708" s="54"/>
      <c r="AE708" s="54"/>
      <c r="AF708" s="54"/>
    </row>
    <row r="709" spans="1:32" x14ac:dyDescent="0.3">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c r="AD709" s="54"/>
      <c r="AE709" s="54"/>
      <c r="AF709" s="54"/>
    </row>
    <row r="710" spans="1:32" x14ac:dyDescent="0.3">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c r="AD710" s="54"/>
      <c r="AE710" s="54"/>
      <c r="AF710" s="54"/>
    </row>
    <row r="711" spans="1:32" x14ac:dyDescent="0.3">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c r="AD711" s="54"/>
      <c r="AE711" s="54"/>
      <c r="AF711" s="54"/>
    </row>
    <row r="712" spans="1:32" x14ac:dyDescent="0.3">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c r="AD712" s="54"/>
      <c r="AE712" s="54"/>
      <c r="AF712" s="54"/>
    </row>
    <row r="713" spans="1:32" x14ac:dyDescent="0.3">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c r="AD713" s="54"/>
      <c r="AE713" s="54"/>
      <c r="AF713" s="54"/>
    </row>
    <row r="714" spans="1:32" x14ac:dyDescent="0.3">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c r="AD714" s="54"/>
      <c r="AE714" s="54"/>
      <c r="AF714" s="54"/>
    </row>
    <row r="715" spans="1:32" x14ac:dyDescent="0.3">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c r="AD715" s="54"/>
      <c r="AE715" s="54"/>
      <c r="AF715" s="54"/>
    </row>
    <row r="716" spans="1:32" x14ac:dyDescent="0.3">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row>
    <row r="717" spans="1:32" x14ac:dyDescent="0.3">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c r="AD717" s="54"/>
      <c r="AE717" s="54"/>
      <c r="AF717" s="54"/>
    </row>
    <row r="718" spans="1:32" x14ac:dyDescent="0.3">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c r="AD718" s="54"/>
      <c r="AE718" s="54"/>
      <c r="AF718" s="54"/>
    </row>
    <row r="719" spans="1:32" x14ac:dyDescent="0.3">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c r="AD719" s="54"/>
      <c r="AE719" s="54"/>
      <c r="AF719" s="54"/>
    </row>
    <row r="720" spans="1:32" x14ac:dyDescent="0.3">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c r="AD720" s="54"/>
      <c r="AE720" s="54"/>
      <c r="AF720" s="54"/>
    </row>
    <row r="721" spans="1:32" x14ac:dyDescent="0.3">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c r="AD721" s="54"/>
      <c r="AE721" s="54"/>
      <c r="AF721" s="54"/>
    </row>
    <row r="722" spans="1:32" x14ac:dyDescent="0.3">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c r="AD722" s="54"/>
      <c r="AE722" s="54"/>
      <c r="AF722" s="54"/>
    </row>
    <row r="723" spans="1:32" x14ac:dyDescent="0.3">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c r="AD723" s="54"/>
      <c r="AE723" s="54"/>
      <c r="AF723" s="54"/>
    </row>
    <row r="724" spans="1:32" x14ac:dyDescent="0.3">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c r="AD724" s="54"/>
      <c r="AE724" s="54"/>
      <c r="AF724" s="54"/>
    </row>
    <row r="725" spans="1:32" x14ac:dyDescent="0.3">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c r="AD725" s="54"/>
      <c r="AE725" s="54"/>
      <c r="AF725" s="54"/>
    </row>
    <row r="726" spans="1:32" x14ac:dyDescent="0.3">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row>
    <row r="727" spans="1:32" x14ac:dyDescent="0.3">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c r="AF727" s="54"/>
    </row>
    <row r="728" spans="1:32" x14ac:dyDescent="0.3">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c r="AD728" s="54"/>
      <c r="AE728" s="54"/>
      <c r="AF728" s="54"/>
    </row>
    <row r="729" spans="1:32" x14ac:dyDescent="0.3">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c r="AD729" s="54"/>
      <c r="AE729" s="54"/>
      <c r="AF729" s="54"/>
    </row>
    <row r="730" spans="1:32" x14ac:dyDescent="0.3">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c r="AD730" s="54"/>
      <c r="AE730" s="54"/>
      <c r="AF730" s="54"/>
    </row>
    <row r="731" spans="1:32" x14ac:dyDescent="0.3">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c r="AD731" s="54"/>
      <c r="AE731" s="54"/>
      <c r="AF731" s="54"/>
    </row>
    <row r="732" spans="1:32" x14ac:dyDescent="0.3">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c r="AD732" s="54"/>
      <c r="AE732" s="54"/>
      <c r="AF732" s="54"/>
    </row>
    <row r="733" spans="1:32" x14ac:dyDescent="0.3">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c r="AD733" s="54"/>
      <c r="AE733" s="54"/>
      <c r="AF733" s="54"/>
    </row>
    <row r="734" spans="1:32" x14ac:dyDescent="0.3">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c r="AF734" s="54"/>
    </row>
    <row r="735" spans="1:32" x14ac:dyDescent="0.3">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c r="AD735" s="54"/>
      <c r="AE735" s="54"/>
      <c r="AF735" s="54"/>
    </row>
    <row r="736" spans="1:32" x14ac:dyDescent="0.3">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row>
    <row r="737" spans="1:32" x14ac:dyDescent="0.3">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c r="AD737" s="54"/>
      <c r="AE737" s="54"/>
      <c r="AF737" s="54"/>
    </row>
    <row r="738" spans="1:32" x14ac:dyDescent="0.3">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c r="AD738" s="54"/>
      <c r="AE738" s="54"/>
      <c r="AF738" s="54"/>
    </row>
    <row r="739" spans="1:32" x14ac:dyDescent="0.3">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c r="AF739" s="54"/>
    </row>
    <row r="740" spans="1:32" x14ac:dyDescent="0.3">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c r="AD740" s="54"/>
      <c r="AE740" s="54"/>
      <c r="AF740" s="54"/>
    </row>
    <row r="741" spans="1:32" x14ac:dyDescent="0.3">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c r="AD741" s="54"/>
      <c r="AE741" s="54"/>
      <c r="AF741" s="54"/>
    </row>
    <row r="742" spans="1:32" x14ac:dyDescent="0.3">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c r="AD742" s="54"/>
      <c r="AE742" s="54"/>
      <c r="AF742" s="54"/>
    </row>
    <row r="743" spans="1:32" x14ac:dyDescent="0.3">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c r="AD743" s="54"/>
      <c r="AE743" s="54"/>
      <c r="AF743" s="54"/>
    </row>
    <row r="744" spans="1:32" x14ac:dyDescent="0.3">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c r="AD744" s="54"/>
      <c r="AE744" s="54"/>
      <c r="AF744" s="54"/>
    </row>
    <row r="745" spans="1:32" x14ac:dyDescent="0.3">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c r="AD745" s="54"/>
      <c r="AE745" s="54"/>
      <c r="AF745" s="54"/>
    </row>
    <row r="746" spans="1:32" x14ac:dyDescent="0.3">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row>
    <row r="747" spans="1:32" x14ac:dyDescent="0.3">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c r="AD747" s="54"/>
      <c r="AE747" s="54"/>
      <c r="AF747" s="54"/>
    </row>
    <row r="748" spans="1:32" x14ac:dyDescent="0.3">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c r="AD748" s="54"/>
      <c r="AE748" s="54"/>
      <c r="AF748" s="54"/>
    </row>
    <row r="749" spans="1:32" x14ac:dyDescent="0.3">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c r="AD749" s="54"/>
      <c r="AE749" s="54"/>
      <c r="AF749" s="54"/>
    </row>
    <row r="750" spans="1:32" x14ac:dyDescent="0.3">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c r="AD750" s="54"/>
      <c r="AE750" s="54"/>
      <c r="AF750" s="54"/>
    </row>
    <row r="751" spans="1:32" x14ac:dyDescent="0.3">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c r="AD751" s="54"/>
      <c r="AE751" s="54"/>
      <c r="AF751" s="54"/>
    </row>
    <row r="752" spans="1:32" x14ac:dyDescent="0.3">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c r="AD752" s="54"/>
      <c r="AE752" s="54"/>
      <c r="AF752" s="54"/>
    </row>
    <row r="753" spans="1:32" x14ac:dyDescent="0.3">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c r="AD753" s="54"/>
      <c r="AE753" s="54"/>
      <c r="AF753" s="54"/>
    </row>
    <row r="754" spans="1:32" x14ac:dyDescent="0.3">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c r="AF754" s="54"/>
    </row>
    <row r="755" spans="1:32" x14ac:dyDescent="0.3">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c r="AD755" s="54"/>
      <c r="AE755" s="54"/>
      <c r="AF755" s="54"/>
    </row>
    <row r="756" spans="1:32" x14ac:dyDescent="0.3">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row>
    <row r="757" spans="1:32" x14ac:dyDescent="0.3">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c r="AD757" s="54"/>
      <c r="AE757" s="54"/>
      <c r="AF757" s="54"/>
    </row>
    <row r="758" spans="1:32" x14ac:dyDescent="0.3">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c r="AD758" s="54"/>
      <c r="AE758" s="54"/>
      <c r="AF758" s="54"/>
    </row>
    <row r="759" spans="1:32" x14ac:dyDescent="0.3">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c r="AD759" s="54"/>
      <c r="AE759" s="54"/>
      <c r="AF759" s="54"/>
    </row>
    <row r="760" spans="1:32" x14ac:dyDescent="0.3">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c r="AD760" s="54"/>
      <c r="AE760" s="54"/>
      <c r="AF760" s="54"/>
    </row>
    <row r="761" spans="1:32" x14ac:dyDescent="0.3">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c r="AB761" s="54"/>
      <c r="AC761" s="54"/>
      <c r="AD761" s="54"/>
      <c r="AE761" s="54"/>
      <c r="AF761" s="54"/>
    </row>
    <row r="762" spans="1:32" x14ac:dyDescent="0.3">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c r="AB762" s="54"/>
      <c r="AC762" s="54"/>
      <c r="AD762" s="54"/>
      <c r="AE762" s="54"/>
      <c r="AF762" s="54"/>
    </row>
    <row r="763" spans="1:32" x14ac:dyDescent="0.3">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c r="AB763" s="54"/>
      <c r="AC763" s="54"/>
      <c r="AD763" s="54"/>
      <c r="AE763" s="54"/>
      <c r="AF763" s="54"/>
    </row>
    <row r="764" spans="1:32" x14ac:dyDescent="0.3">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c r="AB764" s="54"/>
      <c r="AC764" s="54"/>
      <c r="AD764" s="54"/>
      <c r="AE764" s="54"/>
      <c r="AF764" s="54"/>
    </row>
    <row r="765" spans="1:32" x14ac:dyDescent="0.3">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c r="AB765" s="54"/>
      <c r="AC765" s="54"/>
      <c r="AD765" s="54"/>
      <c r="AE765" s="54"/>
      <c r="AF765" s="54"/>
    </row>
    <row r="766" spans="1:32" x14ac:dyDescent="0.3">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c r="AF766" s="54"/>
    </row>
    <row r="767" spans="1:32" x14ac:dyDescent="0.3">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c r="AD767" s="54"/>
      <c r="AE767" s="54"/>
      <c r="AF767" s="54"/>
    </row>
    <row r="768" spans="1:32" x14ac:dyDescent="0.3">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c r="AD768" s="54"/>
      <c r="AE768" s="54"/>
      <c r="AF768" s="54"/>
    </row>
    <row r="769" spans="1:32" x14ac:dyDescent="0.3">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c r="AD769" s="54"/>
      <c r="AE769" s="54"/>
      <c r="AF769" s="54"/>
    </row>
    <row r="770" spans="1:32" x14ac:dyDescent="0.3">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c r="AD770" s="54"/>
      <c r="AE770" s="54"/>
      <c r="AF770" s="54"/>
    </row>
    <row r="771" spans="1:32" x14ac:dyDescent="0.3">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c r="AD771" s="54"/>
      <c r="AE771" s="54"/>
      <c r="AF771" s="54"/>
    </row>
    <row r="772" spans="1:32" x14ac:dyDescent="0.3">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c r="AB772" s="54"/>
      <c r="AC772" s="54"/>
      <c r="AD772" s="54"/>
      <c r="AE772" s="54"/>
      <c r="AF772" s="54"/>
    </row>
    <row r="773" spans="1:32" x14ac:dyDescent="0.3">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c r="AB773" s="54"/>
      <c r="AC773" s="54"/>
      <c r="AD773" s="54"/>
      <c r="AE773" s="54"/>
      <c r="AF773" s="54"/>
    </row>
    <row r="774" spans="1:32" x14ac:dyDescent="0.3">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c r="AB774" s="54"/>
      <c r="AC774" s="54"/>
      <c r="AD774" s="54"/>
      <c r="AE774" s="54"/>
      <c r="AF774" s="54"/>
    </row>
    <row r="775" spans="1:32" x14ac:dyDescent="0.3">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c r="AB775" s="54"/>
      <c r="AC775" s="54"/>
      <c r="AD775" s="54"/>
      <c r="AE775" s="54"/>
      <c r="AF775" s="54"/>
    </row>
    <row r="776" spans="1:32" x14ac:dyDescent="0.3">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c r="AF776" s="54"/>
    </row>
    <row r="777" spans="1:32" x14ac:dyDescent="0.3">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c r="AB777" s="54"/>
      <c r="AC777" s="54"/>
      <c r="AD777" s="54"/>
      <c r="AE777" s="54"/>
      <c r="AF777" s="54"/>
    </row>
    <row r="778" spans="1:32" x14ac:dyDescent="0.3">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c r="AB778" s="54"/>
      <c r="AC778" s="54"/>
      <c r="AD778" s="54"/>
      <c r="AE778" s="54"/>
      <c r="AF778" s="54"/>
    </row>
    <row r="779" spans="1:32" x14ac:dyDescent="0.3">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c r="AB779" s="54"/>
      <c r="AC779" s="54"/>
      <c r="AD779" s="54"/>
      <c r="AE779" s="54"/>
      <c r="AF779" s="54"/>
    </row>
    <row r="780" spans="1:32" x14ac:dyDescent="0.3">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c r="AB780" s="54"/>
      <c r="AC780" s="54"/>
      <c r="AD780" s="54"/>
      <c r="AE780" s="54"/>
      <c r="AF780" s="54"/>
    </row>
    <row r="781" spans="1:32" x14ac:dyDescent="0.3">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c r="AB781" s="54"/>
      <c r="AC781" s="54"/>
      <c r="AD781" s="54"/>
      <c r="AE781" s="54"/>
      <c r="AF781" s="54"/>
    </row>
    <row r="782" spans="1:32" x14ac:dyDescent="0.3">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c r="AB782" s="54"/>
      <c r="AC782" s="54"/>
      <c r="AD782" s="54"/>
      <c r="AE782" s="54"/>
      <c r="AF782" s="54"/>
    </row>
    <row r="783" spans="1:32" x14ac:dyDescent="0.3">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c r="AB783" s="54"/>
      <c r="AC783" s="54"/>
      <c r="AD783" s="54"/>
      <c r="AE783" s="54"/>
      <c r="AF783" s="54"/>
    </row>
    <row r="784" spans="1:32" x14ac:dyDescent="0.3">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c r="AB784" s="54"/>
      <c r="AC784" s="54"/>
      <c r="AD784" s="54"/>
      <c r="AE784" s="54"/>
      <c r="AF784" s="54"/>
    </row>
    <row r="785" spans="1:32" x14ac:dyDescent="0.3">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c r="AB785" s="54"/>
      <c r="AC785" s="54"/>
      <c r="AD785" s="54"/>
      <c r="AE785" s="54"/>
      <c r="AF785" s="54"/>
    </row>
    <row r="786" spans="1:32" x14ac:dyDescent="0.3">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row>
    <row r="787" spans="1:32" x14ac:dyDescent="0.3">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c r="AB787" s="54"/>
      <c r="AC787" s="54"/>
      <c r="AD787" s="54"/>
      <c r="AE787" s="54"/>
      <c r="AF787" s="54"/>
    </row>
    <row r="788" spans="1:32" x14ac:dyDescent="0.3">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c r="AB788" s="54"/>
      <c r="AC788" s="54"/>
      <c r="AD788" s="54"/>
      <c r="AE788" s="54"/>
      <c r="AF788" s="54"/>
    </row>
    <row r="789" spans="1:32" x14ac:dyDescent="0.3">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c r="AD789" s="54"/>
      <c r="AE789" s="54"/>
      <c r="AF789" s="54"/>
    </row>
    <row r="790" spans="1:32" x14ac:dyDescent="0.3">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c r="AB790" s="54"/>
      <c r="AC790" s="54"/>
      <c r="AD790" s="54"/>
      <c r="AE790" s="54"/>
      <c r="AF790" s="54"/>
    </row>
    <row r="791" spans="1:32" x14ac:dyDescent="0.3">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c r="AB791" s="54"/>
      <c r="AC791" s="54"/>
      <c r="AD791" s="54"/>
      <c r="AE791" s="54"/>
      <c r="AF791" s="54"/>
    </row>
    <row r="792" spans="1:32" x14ac:dyDescent="0.3">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c r="AB792" s="54"/>
      <c r="AC792" s="54"/>
      <c r="AD792" s="54"/>
      <c r="AE792" s="54"/>
      <c r="AF792" s="54"/>
    </row>
    <row r="793" spans="1:32" x14ac:dyDescent="0.3">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c r="AD793" s="54"/>
      <c r="AE793" s="54"/>
      <c r="AF793" s="54"/>
    </row>
    <row r="794" spans="1:32" x14ac:dyDescent="0.3">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c r="AB794" s="54"/>
      <c r="AC794" s="54"/>
      <c r="AD794" s="54"/>
      <c r="AE794" s="54"/>
      <c r="AF794" s="54"/>
    </row>
    <row r="795" spans="1:32" x14ac:dyDescent="0.3">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c r="AB795" s="54"/>
      <c r="AC795" s="54"/>
      <c r="AD795" s="54"/>
      <c r="AE795" s="54"/>
      <c r="AF795" s="54"/>
    </row>
    <row r="796" spans="1:32" x14ac:dyDescent="0.3">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c r="AF796" s="54"/>
    </row>
    <row r="797" spans="1:32" x14ac:dyDescent="0.3">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c r="AB797" s="54"/>
      <c r="AC797" s="54"/>
      <c r="AD797" s="54"/>
      <c r="AE797" s="54"/>
      <c r="AF797" s="54"/>
    </row>
    <row r="798" spans="1:32" x14ac:dyDescent="0.3">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c r="AB798" s="54"/>
      <c r="AC798" s="54"/>
      <c r="AD798" s="54"/>
      <c r="AE798" s="54"/>
      <c r="AF798" s="54"/>
    </row>
    <row r="799" spans="1:32" x14ac:dyDescent="0.3">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c r="AB799" s="54"/>
      <c r="AC799" s="54"/>
      <c r="AD799" s="54"/>
      <c r="AE799" s="54"/>
      <c r="AF799" s="54"/>
    </row>
    <row r="800" spans="1:32" x14ac:dyDescent="0.3">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c r="AB800" s="54"/>
      <c r="AC800" s="54"/>
      <c r="AD800" s="54"/>
      <c r="AE800" s="54"/>
      <c r="AF800" s="54"/>
    </row>
    <row r="801" spans="1:32" x14ac:dyDescent="0.3">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c r="AB801" s="54"/>
      <c r="AC801" s="54"/>
      <c r="AD801" s="54"/>
      <c r="AE801" s="54"/>
      <c r="AF801" s="54"/>
    </row>
    <row r="802" spans="1:32" x14ac:dyDescent="0.3">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c r="AB802" s="54"/>
      <c r="AC802" s="54"/>
      <c r="AD802" s="54"/>
      <c r="AE802" s="54"/>
      <c r="AF802" s="54"/>
    </row>
    <row r="803" spans="1:32" x14ac:dyDescent="0.3">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c r="AB803" s="54"/>
      <c r="AC803" s="54"/>
      <c r="AD803" s="54"/>
      <c r="AE803" s="54"/>
      <c r="AF803" s="54"/>
    </row>
    <row r="804" spans="1:32" x14ac:dyDescent="0.3">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c r="AB804" s="54"/>
      <c r="AC804" s="54"/>
      <c r="AD804" s="54"/>
      <c r="AE804" s="54"/>
      <c r="AF804" s="54"/>
    </row>
    <row r="805" spans="1:32" x14ac:dyDescent="0.3">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c r="AB805" s="54"/>
      <c r="AC805" s="54"/>
      <c r="AD805" s="54"/>
      <c r="AE805" s="54"/>
      <c r="AF805" s="54"/>
    </row>
    <row r="806" spans="1:32" x14ac:dyDescent="0.3">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c r="AF806" s="54"/>
    </row>
    <row r="807" spans="1:32" x14ac:dyDescent="0.3">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c r="AB807" s="54"/>
      <c r="AC807" s="54"/>
      <c r="AD807" s="54"/>
      <c r="AE807" s="54"/>
      <c r="AF807" s="54"/>
    </row>
    <row r="808" spans="1:32" x14ac:dyDescent="0.3">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c r="AD808" s="54"/>
      <c r="AE808" s="54"/>
      <c r="AF808" s="54"/>
    </row>
    <row r="809" spans="1:32" x14ac:dyDescent="0.3">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c r="AB809" s="54"/>
      <c r="AC809" s="54"/>
      <c r="AD809" s="54"/>
      <c r="AE809" s="54"/>
      <c r="AF809" s="54"/>
    </row>
    <row r="810" spans="1:32" x14ac:dyDescent="0.3">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c r="AB810" s="54"/>
      <c r="AC810" s="54"/>
      <c r="AD810" s="54"/>
      <c r="AE810" s="54"/>
      <c r="AF810" s="54"/>
    </row>
    <row r="811" spans="1:32" x14ac:dyDescent="0.3">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c r="AB811" s="54"/>
      <c r="AC811" s="54"/>
      <c r="AD811" s="54"/>
      <c r="AE811" s="54"/>
      <c r="AF811" s="54"/>
    </row>
    <row r="812" spans="1:32" x14ac:dyDescent="0.3">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c r="AB812" s="54"/>
      <c r="AC812" s="54"/>
      <c r="AD812" s="54"/>
      <c r="AE812" s="54"/>
      <c r="AF812" s="54"/>
    </row>
    <row r="813" spans="1:32" x14ac:dyDescent="0.3">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c r="AB813" s="54"/>
      <c r="AC813" s="54"/>
      <c r="AD813" s="54"/>
      <c r="AE813" s="54"/>
      <c r="AF813" s="54"/>
    </row>
    <row r="814" spans="1:32" x14ac:dyDescent="0.3">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c r="AB814" s="54"/>
      <c r="AC814" s="54"/>
      <c r="AD814" s="54"/>
      <c r="AE814" s="54"/>
      <c r="AF814" s="54"/>
    </row>
    <row r="815" spans="1:32" x14ac:dyDescent="0.3">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c r="AB815" s="54"/>
      <c r="AC815" s="54"/>
      <c r="AD815" s="54"/>
      <c r="AE815" s="54"/>
      <c r="AF815" s="54"/>
    </row>
    <row r="816" spans="1:32" x14ac:dyDescent="0.3">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c r="AF816" s="54"/>
    </row>
    <row r="817" spans="1:32" x14ac:dyDescent="0.3">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c r="AB817" s="54"/>
      <c r="AC817" s="54"/>
      <c r="AD817" s="54"/>
      <c r="AE817" s="54"/>
      <c r="AF817" s="54"/>
    </row>
    <row r="818" spans="1:32" x14ac:dyDescent="0.3">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c r="AB818" s="54"/>
      <c r="AC818" s="54"/>
      <c r="AD818" s="54"/>
      <c r="AE818" s="54"/>
      <c r="AF818" s="54"/>
    </row>
    <row r="819" spans="1:32" x14ac:dyDescent="0.3">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c r="AB819" s="54"/>
      <c r="AC819" s="54"/>
      <c r="AD819" s="54"/>
      <c r="AE819" s="54"/>
      <c r="AF819" s="54"/>
    </row>
    <row r="820" spans="1:32" x14ac:dyDescent="0.3">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c r="AB820" s="54"/>
      <c r="AC820" s="54"/>
      <c r="AD820" s="54"/>
      <c r="AE820" s="54"/>
      <c r="AF820" s="54"/>
    </row>
    <row r="821" spans="1:32" x14ac:dyDescent="0.3">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c r="AB821" s="54"/>
      <c r="AC821" s="54"/>
      <c r="AD821" s="54"/>
      <c r="AE821" s="54"/>
      <c r="AF821" s="54"/>
    </row>
    <row r="822" spans="1:32" x14ac:dyDescent="0.3">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c r="AB822" s="54"/>
      <c r="AC822" s="54"/>
      <c r="AD822" s="54"/>
      <c r="AE822" s="54"/>
      <c r="AF822" s="54"/>
    </row>
    <row r="823" spans="1:32" x14ac:dyDescent="0.3">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c r="AB823" s="54"/>
      <c r="AC823" s="54"/>
      <c r="AD823" s="54"/>
      <c r="AE823" s="54"/>
      <c r="AF823" s="54"/>
    </row>
    <row r="824" spans="1:32" x14ac:dyDescent="0.3">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c r="AB824" s="54"/>
      <c r="AC824" s="54"/>
      <c r="AD824" s="54"/>
      <c r="AE824" s="54"/>
      <c r="AF824" s="54"/>
    </row>
    <row r="825" spans="1:32" x14ac:dyDescent="0.3">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c r="AB825" s="54"/>
      <c r="AC825" s="54"/>
      <c r="AD825" s="54"/>
      <c r="AE825" s="54"/>
      <c r="AF825" s="54"/>
    </row>
    <row r="826" spans="1:32" x14ac:dyDescent="0.3">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c r="AF826" s="54"/>
    </row>
    <row r="827" spans="1:32" x14ac:dyDescent="0.3">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c r="AB827" s="54"/>
      <c r="AC827" s="54"/>
      <c r="AD827" s="54"/>
      <c r="AE827" s="54"/>
      <c r="AF827" s="54"/>
    </row>
    <row r="828" spans="1:32" x14ac:dyDescent="0.3">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c r="AB828" s="54"/>
      <c r="AC828" s="54"/>
      <c r="AD828" s="54"/>
      <c r="AE828" s="54"/>
      <c r="AF828" s="54"/>
    </row>
    <row r="829" spans="1:32" x14ac:dyDescent="0.3">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c r="AB829" s="54"/>
      <c r="AC829" s="54"/>
      <c r="AD829" s="54"/>
      <c r="AE829" s="54"/>
      <c r="AF829" s="54"/>
    </row>
    <row r="830" spans="1:32" x14ac:dyDescent="0.3">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c r="AB830" s="54"/>
      <c r="AC830" s="54"/>
      <c r="AD830" s="54"/>
      <c r="AE830" s="54"/>
      <c r="AF830" s="54"/>
    </row>
    <row r="831" spans="1:32" x14ac:dyDescent="0.3">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c r="AB831" s="54"/>
      <c r="AC831" s="54"/>
      <c r="AD831" s="54"/>
      <c r="AE831" s="54"/>
      <c r="AF831" s="54"/>
    </row>
    <row r="832" spans="1:32" x14ac:dyDescent="0.3">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c r="AB832" s="54"/>
      <c r="AC832" s="54"/>
      <c r="AD832" s="54"/>
      <c r="AE832" s="54"/>
      <c r="AF832" s="54"/>
    </row>
    <row r="833" spans="1:32" x14ac:dyDescent="0.3">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c r="AB833" s="54"/>
      <c r="AC833" s="54"/>
      <c r="AD833" s="54"/>
      <c r="AE833" s="54"/>
      <c r="AF833" s="54"/>
    </row>
    <row r="834" spans="1:32" x14ac:dyDescent="0.3">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c r="AB834" s="54"/>
      <c r="AC834" s="54"/>
      <c r="AD834" s="54"/>
      <c r="AE834" s="54"/>
      <c r="AF834" s="54"/>
    </row>
    <row r="835" spans="1:32" x14ac:dyDescent="0.3">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c r="AB835" s="54"/>
      <c r="AC835" s="54"/>
      <c r="AD835" s="54"/>
      <c r="AE835" s="54"/>
      <c r="AF835" s="54"/>
    </row>
    <row r="836" spans="1:32" x14ac:dyDescent="0.3">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c r="AF836" s="54"/>
    </row>
    <row r="837" spans="1:32" x14ac:dyDescent="0.3">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c r="AB837" s="54"/>
      <c r="AC837" s="54"/>
      <c r="AD837" s="54"/>
      <c r="AE837" s="54"/>
      <c r="AF837" s="54"/>
    </row>
    <row r="838" spans="1:32" x14ac:dyDescent="0.3">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c r="AB838" s="54"/>
      <c r="AC838" s="54"/>
      <c r="AD838" s="54"/>
      <c r="AE838" s="54"/>
      <c r="AF838" s="54"/>
    </row>
    <row r="839" spans="1:32" x14ac:dyDescent="0.3">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c r="AB839" s="54"/>
      <c r="AC839" s="54"/>
      <c r="AD839" s="54"/>
      <c r="AE839" s="54"/>
      <c r="AF839" s="54"/>
    </row>
    <row r="840" spans="1:32" x14ac:dyDescent="0.3">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c r="AB840" s="54"/>
      <c r="AC840" s="54"/>
      <c r="AD840" s="54"/>
      <c r="AE840" s="54"/>
      <c r="AF840" s="54"/>
    </row>
    <row r="841" spans="1:32" x14ac:dyDescent="0.3">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c r="AB841" s="54"/>
      <c r="AC841" s="54"/>
      <c r="AD841" s="54"/>
      <c r="AE841" s="54"/>
      <c r="AF841" s="54"/>
    </row>
    <row r="842" spans="1:32" x14ac:dyDescent="0.3">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c r="AB842" s="54"/>
      <c r="AC842" s="54"/>
      <c r="AD842" s="54"/>
      <c r="AE842" s="54"/>
      <c r="AF842" s="54"/>
    </row>
    <row r="843" spans="1:32" x14ac:dyDescent="0.3">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c r="AB843" s="54"/>
      <c r="AC843" s="54"/>
      <c r="AD843" s="54"/>
      <c r="AE843" s="54"/>
      <c r="AF843" s="54"/>
    </row>
    <row r="844" spans="1:32" x14ac:dyDescent="0.3">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c r="AB844" s="54"/>
      <c r="AC844" s="54"/>
      <c r="AD844" s="54"/>
      <c r="AE844" s="54"/>
      <c r="AF844" s="54"/>
    </row>
    <row r="845" spans="1:32" x14ac:dyDescent="0.3">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c r="AB845" s="54"/>
      <c r="AC845" s="54"/>
      <c r="AD845" s="54"/>
      <c r="AE845" s="54"/>
      <c r="AF845" s="54"/>
    </row>
    <row r="846" spans="1:32" x14ac:dyDescent="0.3">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c r="AF846" s="54"/>
    </row>
    <row r="847" spans="1:32" x14ac:dyDescent="0.3">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c r="AB847" s="54"/>
      <c r="AC847" s="54"/>
      <c r="AD847" s="54"/>
      <c r="AE847" s="54"/>
      <c r="AF847" s="54"/>
    </row>
    <row r="848" spans="1:32" x14ac:dyDescent="0.3">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c r="AD848" s="54"/>
      <c r="AE848" s="54"/>
      <c r="AF848" s="54"/>
    </row>
    <row r="849" spans="1:32" x14ac:dyDescent="0.3">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c r="AB849" s="54"/>
      <c r="AC849" s="54"/>
      <c r="AD849" s="54"/>
      <c r="AE849" s="54"/>
      <c r="AF849" s="54"/>
    </row>
    <row r="850" spans="1:32" x14ac:dyDescent="0.3">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c r="AD850" s="54"/>
      <c r="AE850" s="54"/>
      <c r="AF850" s="54"/>
    </row>
    <row r="851" spans="1:32" x14ac:dyDescent="0.3">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c r="AD851" s="54"/>
      <c r="AE851" s="54"/>
      <c r="AF851" s="54"/>
    </row>
    <row r="852" spans="1:32" x14ac:dyDescent="0.3">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c r="AD852" s="54"/>
      <c r="AE852" s="54"/>
      <c r="AF852" s="54"/>
    </row>
    <row r="853" spans="1:32" x14ac:dyDescent="0.3">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c r="AD853" s="54"/>
      <c r="AE853" s="54"/>
      <c r="AF853" s="54"/>
    </row>
    <row r="854" spans="1:32" x14ac:dyDescent="0.3">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c r="AB854" s="54"/>
      <c r="AC854" s="54"/>
      <c r="AD854" s="54"/>
      <c r="AE854" s="54"/>
      <c r="AF854" s="54"/>
    </row>
    <row r="855" spans="1:32" x14ac:dyDescent="0.3">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c r="AD855" s="54"/>
      <c r="AE855" s="54"/>
      <c r="AF855" s="54"/>
    </row>
    <row r="856" spans="1:32" x14ac:dyDescent="0.3">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c r="AF856" s="54"/>
    </row>
    <row r="857" spans="1:32" x14ac:dyDescent="0.3">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c r="AD857" s="54"/>
      <c r="AE857" s="54"/>
      <c r="AF857" s="54"/>
    </row>
    <row r="858" spans="1:32" x14ac:dyDescent="0.3">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c r="AB858" s="54"/>
      <c r="AC858" s="54"/>
      <c r="AD858" s="54"/>
      <c r="AE858" s="54"/>
      <c r="AF858" s="54"/>
    </row>
    <row r="859" spans="1:32" x14ac:dyDescent="0.3">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c r="AD859" s="54"/>
      <c r="AE859" s="54"/>
      <c r="AF859" s="54"/>
    </row>
    <row r="860" spans="1:32" x14ac:dyDescent="0.3">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c r="AD860" s="54"/>
      <c r="AE860" s="54"/>
      <c r="AF860" s="54"/>
    </row>
    <row r="861" spans="1:32" x14ac:dyDescent="0.3">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c r="AD861" s="54"/>
      <c r="AE861" s="54"/>
      <c r="AF861" s="54"/>
    </row>
    <row r="862" spans="1:32" x14ac:dyDescent="0.3">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c r="AD862" s="54"/>
      <c r="AE862" s="54"/>
      <c r="AF862" s="54"/>
    </row>
    <row r="863" spans="1:32" x14ac:dyDescent="0.3">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c r="AD863" s="54"/>
      <c r="AE863" s="54"/>
      <c r="AF863" s="54"/>
    </row>
    <row r="864" spans="1:32" x14ac:dyDescent="0.3">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c r="AD864" s="54"/>
      <c r="AE864" s="54"/>
      <c r="AF864" s="54"/>
    </row>
    <row r="865" spans="1:32" x14ac:dyDescent="0.3">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c r="AD865" s="54"/>
      <c r="AE865" s="54"/>
      <c r="AF865" s="54"/>
    </row>
    <row r="866" spans="1:32" x14ac:dyDescent="0.3">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c r="AF866" s="54"/>
    </row>
    <row r="867" spans="1:32" x14ac:dyDescent="0.3">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c r="AB867" s="54"/>
      <c r="AC867" s="54"/>
      <c r="AD867" s="54"/>
      <c r="AE867" s="54"/>
      <c r="AF867" s="54"/>
    </row>
    <row r="868" spans="1:32" x14ac:dyDescent="0.3">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c r="AB868" s="54"/>
      <c r="AC868" s="54"/>
      <c r="AD868" s="54"/>
      <c r="AE868" s="54"/>
      <c r="AF868" s="54"/>
    </row>
    <row r="869" spans="1:32" x14ac:dyDescent="0.3">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c r="AB869" s="54"/>
      <c r="AC869" s="54"/>
      <c r="AD869" s="54"/>
      <c r="AE869" s="54"/>
      <c r="AF869" s="54"/>
    </row>
    <row r="870" spans="1:32" x14ac:dyDescent="0.3">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c r="AB870" s="54"/>
      <c r="AC870" s="54"/>
      <c r="AD870" s="54"/>
      <c r="AE870" s="54"/>
      <c r="AF870" s="54"/>
    </row>
    <row r="871" spans="1:32" x14ac:dyDescent="0.3">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c r="AB871" s="54"/>
      <c r="AC871" s="54"/>
      <c r="AD871" s="54"/>
      <c r="AE871" s="54"/>
      <c r="AF871" s="54"/>
    </row>
    <row r="872" spans="1:32" x14ac:dyDescent="0.3">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c r="AB872" s="54"/>
      <c r="AC872" s="54"/>
      <c r="AD872" s="54"/>
      <c r="AE872" s="54"/>
      <c r="AF872" s="54"/>
    </row>
    <row r="873" spans="1:32" x14ac:dyDescent="0.3">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c r="AB873" s="54"/>
      <c r="AC873" s="54"/>
      <c r="AD873" s="54"/>
      <c r="AE873" s="54"/>
      <c r="AF873" s="54"/>
    </row>
    <row r="874" spans="1:32" x14ac:dyDescent="0.3">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c r="AB874" s="54"/>
      <c r="AC874" s="54"/>
      <c r="AD874" s="54"/>
      <c r="AE874" s="54"/>
      <c r="AF874" s="54"/>
    </row>
    <row r="875" spans="1:32" x14ac:dyDescent="0.3">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c r="AB875" s="54"/>
      <c r="AC875" s="54"/>
      <c r="AD875" s="54"/>
      <c r="AE875" s="54"/>
      <c r="AF875" s="54"/>
    </row>
    <row r="876" spans="1:32" x14ac:dyDescent="0.3">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c r="AF876" s="54"/>
    </row>
    <row r="877" spans="1:32" x14ac:dyDescent="0.3">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c r="AB877" s="54"/>
      <c r="AC877" s="54"/>
      <c r="AD877" s="54"/>
      <c r="AE877" s="54"/>
      <c r="AF877" s="54"/>
    </row>
    <row r="878" spans="1:32" x14ac:dyDescent="0.3">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c r="AB878" s="54"/>
      <c r="AC878" s="54"/>
      <c r="AD878" s="54"/>
      <c r="AE878" s="54"/>
      <c r="AF878" s="54"/>
    </row>
    <row r="879" spans="1:32" x14ac:dyDescent="0.3">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c r="AB879" s="54"/>
      <c r="AC879" s="54"/>
      <c r="AD879" s="54"/>
      <c r="AE879" s="54"/>
      <c r="AF879" s="54"/>
    </row>
    <row r="880" spans="1:32" x14ac:dyDescent="0.3">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c r="AB880" s="54"/>
      <c r="AC880" s="54"/>
      <c r="AD880" s="54"/>
      <c r="AE880" s="54"/>
      <c r="AF880" s="54"/>
    </row>
    <row r="881" spans="1:32" x14ac:dyDescent="0.3">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c r="AB881" s="54"/>
      <c r="AC881" s="54"/>
      <c r="AD881" s="54"/>
      <c r="AE881" s="54"/>
      <c r="AF881" s="54"/>
    </row>
    <row r="882" spans="1:32" x14ac:dyDescent="0.3">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c r="AB882" s="54"/>
      <c r="AC882" s="54"/>
      <c r="AD882" s="54"/>
      <c r="AE882" s="54"/>
      <c r="AF882" s="54"/>
    </row>
    <row r="883" spans="1:32" x14ac:dyDescent="0.3">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c r="AB883" s="54"/>
      <c r="AC883" s="54"/>
      <c r="AD883" s="54"/>
      <c r="AE883" s="54"/>
      <c r="AF883" s="54"/>
    </row>
    <row r="884" spans="1:32" x14ac:dyDescent="0.3">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c r="AB884" s="54"/>
      <c r="AC884" s="54"/>
      <c r="AD884" s="54"/>
      <c r="AE884" s="54"/>
      <c r="AF884" s="54"/>
    </row>
    <row r="885" spans="1:32" x14ac:dyDescent="0.3">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c r="AB885" s="54"/>
      <c r="AC885" s="54"/>
      <c r="AD885" s="54"/>
      <c r="AE885" s="54"/>
      <c r="AF885" s="54"/>
    </row>
    <row r="886" spans="1:32" x14ac:dyDescent="0.3">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c r="AF886" s="54"/>
    </row>
    <row r="887" spans="1:32" x14ac:dyDescent="0.3">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c r="AB887" s="54"/>
      <c r="AC887" s="54"/>
      <c r="AD887" s="54"/>
      <c r="AE887" s="54"/>
      <c r="AF887" s="54"/>
    </row>
    <row r="888" spans="1:32" x14ac:dyDescent="0.3">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c r="AD888" s="54"/>
      <c r="AE888" s="54"/>
      <c r="AF888" s="54"/>
    </row>
    <row r="889" spans="1:32" x14ac:dyDescent="0.3">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c r="AB889" s="54"/>
      <c r="AC889" s="54"/>
      <c r="AD889" s="54"/>
      <c r="AE889" s="54"/>
      <c r="AF889" s="54"/>
    </row>
    <row r="890" spans="1:32" x14ac:dyDescent="0.3">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c r="AB890" s="54"/>
      <c r="AC890" s="54"/>
      <c r="AD890" s="54"/>
      <c r="AE890" s="54"/>
      <c r="AF890" s="54"/>
    </row>
    <row r="891" spans="1:32" x14ac:dyDescent="0.3">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c r="AB891" s="54"/>
      <c r="AC891" s="54"/>
      <c r="AD891" s="54"/>
      <c r="AE891" s="54"/>
      <c r="AF891" s="54"/>
    </row>
    <row r="892" spans="1:32" x14ac:dyDescent="0.3">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c r="AB892" s="54"/>
      <c r="AC892" s="54"/>
      <c r="AD892" s="54"/>
      <c r="AE892" s="54"/>
      <c r="AF892" s="54"/>
    </row>
    <row r="893" spans="1:32" x14ac:dyDescent="0.3">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c r="AB893" s="54"/>
      <c r="AC893" s="54"/>
      <c r="AD893" s="54"/>
      <c r="AE893" s="54"/>
      <c r="AF893" s="54"/>
    </row>
    <row r="894" spans="1:32" x14ac:dyDescent="0.3">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c r="AB894" s="54"/>
      <c r="AC894" s="54"/>
      <c r="AD894" s="54"/>
      <c r="AE894" s="54"/>
      <c r="AF894" s="54"/>
    </row>
    <row r="895" spans="1:32" x14ac:dyDescent="0.3">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c r="AB895" s="54"/>
      <c r="AC895" s="54"/>
      <c r="AD895" s="54"/>
      <c r="AE895" s="54"/>
      <c r="AF895" s="54"/>
    </row>
    <row r="896" spans="1:32" x14ac:dyDescent="0.3">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c r="AF896" s="54"/>
    </row>
    <row r="897" spans="1:32" x14ac:dyDescent="0.3">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c r="AB897" s="54"/>
      <c r="AC897" s="54"/>
      <c r="AD897" s="54"/>
      <c r="AE897" s="54"/>
      <c r="AF897" s="54"/>
    </row>
    <row r="898" spans="1:32" x14ac:dyDescent="0.3">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c r="AB898" s="54"/>
      <c r="AC898" s="54"/>
      <c r="AD898" s="54"/>
      <c r="AE898" s="54"/>
      <c r="AF898" s="54"/>
    </row>
    <row r="899" spans="1:32" x14ac:dyDescent="0.3">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c r="AB899" s="54"/>
      <c r="AC899" s="54"/>
      <c r="AD899" s="54"/>
      <c r="AE899" s="54"/>
      <c r="AF899" s="54"/>
    </row>
    <row r="900" spans="1:32" x14ac:dyDescent="0.3">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c r="AB900" s="54"/>
      <c r="AC900" s="54"/>
      <c r="AD900" s="54"/>
      <c r="AE900" s="54"/>
      <c r="AF900" s="54"/>
    </row>
    <row r="901" spans="1:32" x14ac:dyDescent="0.3">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c r="AB901" s="54"/>
      <c r="AC901" s="54"/>
      <c r="AD901" s="54"/>
      <c r="AE901" s="54"/>
      <c r="AF901" s="54"/>
    </row>
    <row r="902" spans="1:32" x14ac:dyDescent="0.3">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c r="AB902" s="54"/>
      <c r="AC902" s="54"/>
      <c r="AD902" s="54"/>
      <c r="AE902" s="54"/>
      <c r="AF902" s="54"/>
    </row>
    <row r="903" spans="1:32" x14ac:dyDescent="0.3">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c r="AB903" s="54"/>
      <c r="AC903" s="54"/>
      <c r="AD903" s="54"/>
      <c r="AE903" s="54"/>
      <c r="AF903" s="54"/>
    </row>
    <row r="904" spans="1:32" x14ac:dyDescent="0.3">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c r="AB904" s="54"/>
      <c r="AC904" s="54"/>
      <c r="AD904" s="54"/>
      <c r="AE904" s="54"/>
      <c r="AF904" s="54"/>
    </row>
    <row r="905" spans="1:32" x14ac:dyDescent="0.3">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c r="AB905" s="54"/>
      <c r="AC905" s="54"/>
      <c r="AD905" s="54"/>
      <c r="AE905" s="54"/>
      <c r="AF905" s="54"/>
    </row>
    <row r="906" spans="1:32" x14ac:dyDescent="0.3">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c r="AF906" s="54"/>
    </row>
    <row r="907" spans="1:32" x14ac:dyDescent="0.3">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c r="AB907" s="54"/>
      <c r="AC907" s="54"/>
      <c r="AD907" s="54"/>
      <c r="AE907" s="54"/>
      <c r="AF907" s="54"/>
    </row>
    <row r="908" spans="1:32" x14ac:dyDescent="0.3">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c r="AB908" s="54"/>
      <c r="AC908" s="54"/>
      <c r="AD908" s="54"/>
      <c r="AE908" s="54"/>
      <c r="AF908" s="54"/>
    </row>
    <row r="909" spans="1:32" x14ac:dyDescent="0.3">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c r="AB909" s="54"/>
      <c r="AC909" s="54"/>
      <c r="AD909" s="54"/>
      <c r="AE909" s="54"/>
      <c r="AF909" s="54"/>
    </row>
    <row r="910" spans="1:32" x14ac:dyDescent="0.3">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c r="AB910" s="54"/>
      <c r="AC910" s="54"/>
      <c r="AD910" s="54"/>
      <c r="AE910" s="54"/>
      <c r="AF910" s="54"/>
    </row>
    <row r="911" spans="1:32" x14ac:dyDescent="0.3">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c r="AB911" s="54"/>
      <c r="AC911" s="54"/>
      <c r="AD911" s="54"/>
      <c r="AE911" s="54"/>
      <c r="AF911" s="54"/>
    </row>
    <row r="912" spans="1:32" x14ac:dyDescent="0.3">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c r="AB912" s="54"/>
      <c r="AC912" s="54"/>
      <c r="AD912" s="54"/>
      <c r="AE912" s="54"/>
      <c r="AF912" s="54"/>
    </row>
    <row r="913" spans="1:32" x14ac:dyDescent="0.3">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c r="AB913" s="54"/>
      <c r="AC913" s="54"/>
      <c r="AD913" s="54"/>
      <c r="AE913" s="54"/>
      <c r="AF913" s="54"/>
    </row>
    <row r="914" spans="1:32" x14ac:dyDescent="0.3">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c r="AB914" s="54"/>
      <c r="AC914" s="54"/>
      <c r="AD914" s="54"/>
      <c r="AE914" s="54"/>
      <c r="AF914" s="54"/>
    </row>
    <row r="915" spans="1:32" x14ac:dyDescent="0.3">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c r="AB915" s="54"/>
      <c r="AC915" s="54"/>
      <c r="AD915" s="54"/>
      <c r="AE915" s="54"/>
      <c r="AF915" s="54"/>
    </row>
    <row r="916" spans="1:32" x14ac:dyDescent="0.3">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c r="AF916" s="54"/>
    </row>
    <row r="917" spans="1:32" x14ac:dyDescent="0.3">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c r="AB917" s="54"/>
      <c r="AC917" s="54"/>
      <c r="AD917" s="54"/>
      <c r="AE917" s="54"/>
      <c r="AF917" s="54"/>
    </row>
    <row r="918" spans="1:32" x14ac:dyDescent="0.3">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c r="AB918" s="54"/>
      <c r="AC918" s="54"/>
      <c r="AD918" s="54"/>
      <c r="AE918" s="54"/>
      <c r="AF918" s="54"/>
    </row>
    <row r="919" spans="1:32" x14ac:dyDescent="0.3">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c r="AB919" s="54"/>
      <c r="AC919" s="54"/>
      <c r="AD919" s="54"/>
      <c r="AE919" s="54"/>
      <c r="AF919" s="54"/>
    </row>
    <row r="920" spans="1:32" x14ac:dyDescent="0.3">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c r="AB920" s="54"/>
      <c r="AC920" s="54"/>
      <c r="AD920" s="54"/>
      <c r="AE920" s="54"/>
      <c r="AF920" s="54"/>
    </row>
    <row r="921" spans="1:32" x14ac:dyDescent="0.3">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c r="AB921" s="54"/>
      <c r="AC921" s="54"/>
      <c r="AD921" s="54"/>
      <c r="AE921" s="54"/>
      <c r="AF921" s="54"/>
    </row>
    <row r="922" spans="1:32" x14ac:dyDescent="0.3">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c r="AB922" s="54"/>
      <c r="AC922" s="54"/>
      <c r="AD922" s="54"/>
      <c r="AE922" s="54"/>
      <c r="AF922" s="54"/>
    </row>
    <row r="923" spans="1:32" x14ac:dyDescent="0.3">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c r="AB923" s="54"/>
      <c r="AC923" s="54"/>
      <c r="AD923" s="54"/>
      <c r="AE923" s="54"/>
      <c r="AF923" s="54"/>
    </row>
    <row r="924" spans="1:32" x14ac:dyDescent="0.3">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c r="AB924" s="54"/>
      <c r="AC924" s="54"/>
      <c r="AD924" s="54"/>
      <c r="AE924" s="54"/>
      <c r="AF924" s="54"/>
    </row>
    <row r="925" spans="1:32" x14ac:dyDescent="0.3">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c r="AB925" s="54"/>
      <c r="AC925" s="54"/>
      <c r="AD925" s="54"/>
      <c r="AE925" s="54"/>
      <c r="AF925" s="54"/>
    </row>
    <row r="926" spans="1:32" x14ac:dyDescent="0.3">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c r="AF926" s="54"/>
    </row>
    <row r="927" spans="1:32" x14ac:dyDescent="0.3">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c r="AB927" s="54"/>
      <c r="AC927" s="54"/>
      <c r="AD927" s="54"/>
      <c r="AE927" s="54"/>
      <c r="AF927" s="54"/>
    </row>
    <row r="928" spans="1:32" x14ac:dyDescent="0.3">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c r="AB928" s="54"/>
      <c r="AC928" s="54"/>
      <c r="AD928" s="54"/>
      <c r="AE928" s="54"/>
      <c r="AF928" s="54"/>
    </row>
    <row r="929" spans="1:32" x14ac:dyDescent="0.3">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c r="AB929" s="54"/>
      <c r="AC929" s="54"/>
      <c r="AD929" s="54"/>
      <c r="AE929" s="54"/>
      <c r="AF929" s="54"/>
    </row>
    <row r="930" spans="1:32" x14ac:dyDescent="0.3">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c r="AB930" s="54"/>
      <c r="AC930" s="54"/>
      <c r="AD930" s="54"/>
      <c r="AE930" s="54"/>
      <c r="AF930" s="54"/>
    </row>
    <row r="931" spans="1:32" x14ac:dyDescent="0.3">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c r="AB931" s="54"/>
      <c r="AC931" s="54"/>
      <c r="AD931" s="54"/>
      <c r="AE931" s="54"/>
      <c r="AF931" s="54"/>
    </row>
    <row r="932" spans="1:32" x14ac:dyDescent="0.3">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c r="AB932" s="54"/>
      <c r="AC932" s="54"/>
      <c r="AD932" s="54"/>
      <c r="AE932" s="54"/>
      <c r="AF932" s="54"/>
    </row>
    <row r="933" spans="1:32" x14ac:dyDescent="0.3">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c r="AB933" s="54"/>
      <c r="AC933" s="54"/>
      <c r="AD933" s="54"/>
      <c r="AE933" s="54"/>
      <c r="AF933" s="54"/>
    </row>
    <row r="934" spans="1:32" x14ac:dyDescent="0.3">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c r="AB934" s="54"/>
      <c r="AC934" s="54"/>
      <c r="AD934" s="54"/>
      <c r="AE934" s="54"/>
      <c r="AF934" s="54"/>
    </row>
    <row r="935" spans="1:32" x14ac:dyDescent="0.3">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c r="AB935" s="54"/>
      <c r="AC935" s="54"/>
      <c r="AD935" s="54"/>
      <c r="AE935" s="54"/>
      <c r="AF935" s="54"/>
    </row>
    <row r="936" spans="1:32" x14ac:dyDescent="0.3">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c r="AF936" s="54"/>
    </row>
    <row r="937" spans="1:32" x14ac:dyDescent="0.3">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c r="AB937" s="54"/>
      <c r="AC937" s="54"/>
      <c r="AD937" s="54"/>
      <c r="AE937" s="54"/>
      <c r="AF937" s="54"/>
    </row>
    <row r="938" spans="1:32" x14ac:dyDescent="0.3">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c r="AB938" s="54"/>
      <c r="AC938" s="54"/>
      <c r="AD938" s="54"/>
      <c r="AE938" s="54"/>
      <c r="AF938" s="54"/>
    </row>
    <row r="939" spans="1:32" x14ac:dyDescent="0.3">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c r="AB939" s="54"/>
      <c r="AC939" s="54"/>
      <c r="AD939" s="54"/>
      <c r="AE939" s="54"/>
      <c r="AF939" s="54"/>
    </row>
    <row r="940" spans="1:32" x14ac:dyDescent="0.3">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c r="AB940" s="54"/>
      <c r="AC940" s="54"/>
      <c r="AD940" s="54"/>
      <c r="AE940" s="54"/>
      <c r="AF940" s="54"/>
    </row>
    <row r="941" spans="1:32" x14ac:dyDescent="0.3">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c r="AB941" s="54"/>
      <c r="AC941" s="54"/>
      <c r="AD941" s="54"/>
      <c r="AE941" s="54"/>
      <c r="AF941" s="54"/>
    </row>
    <row r="942" spans="1:32" x14ac:dyDescent="0.3">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c r="AB942" s="54"/>
      <c r="AC942" s="54"/>
      <c r="AD942" s="54"/>
      <c r="AE942" s="54"/>
      <c r="AF942" s="54"/>
    </row>
    <row r="943" spans="1:32" x14ac:dyDescent="0.3">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c r="AB943" s="54"/>
      <c r="AC943" s="54"/>
      <c r="AD943" s="54"/>
      <c r="AE943" s="54"/>
      <c r="AF943" s="54"/>
    </row>
    <row r="944" spans="1:32" x14ac:dyDescent="0.3">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c r="AB944" s="54"/>
      <c r="AC944" s="54"/>
      <c r="AD944" s="54"/>
      <c r="AE944" s="54"/>
      <c r="AF944" s="54"/>
    </row>
    <row r="945" spans="1:32" x14ac:dyDescent="0.3">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c r="AB945" s="54"/>
      <c r="AC945" s="54"/>
      <c r="AD945" s="54"/>
      <c r="AE945" s="54"/>
      <c r="AF945" s="54"/>
    </row>
    <row r="946" spans="1:32" x14ac:dyDescent="0.3">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c r="AF946" s="54"/>
    </row>
    <row r="947" spans="1:32" x14ac:dyDescent="0.3">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c r="AB947" s="54"/>
      <c r="AC947" s="54"/>
      <c r="AD947" s="54"/>
      <c r="AE947" s="54"/>
      <c r="AF947" s="54"/>
    </row>
    <row r="948" spans="1:32" x14ac:dyDescent="0.3">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c r="AD948" s="54"/>
      <c r="AE948" s="54"/>
      <c r="AF948" s="54"/>
    </row>
    <row r="949" spans="1:32" x14ac:dyDescent="0.3">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c r="AB949" s="54"/>
      <c r="AC949" s="54"/>
      <c r="AD949" s="54"/>
      <c r="AE949" s="54"/>
      <c r="AF949" s="54"/>
    </row>
    <row r="950" spans="1:32" x14ac:dyDescent="0.3">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c r="AB950" s="54"/>
      <c r="AC950" s="54"/>
      <c r="AD950" s="54"/>
      <c r="AE950" s="54"/>
      <c r="AF950" s="54"/>
    </row>
    <row r="951" spans="1:32" x14ac:dyDescent="0.3">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c r="AB951" s="54"/>
      <c r="AC951" s="54"/>
      <c r="AD951" s="54"/>
      <c r="AE951" s="54"/>
      <c r="AF951" s="54"/>
    </row>
    <row r="952" spans="1:32" x14ac:dyDescent="0.3">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c r="AB952" s="54"/>
      <c r="AC952" s="54"/>
      <c r="AD952" s="54"/>
      <c r="AE952" s="54"/>
      <c r="AF952" s="54"/>
    </row>
    <row r="953" spans="1:32" x14ac:dyDescent="0.3">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c r="AB953" s="54"/>
      <c r="AC953" s="54"/>
      <c r="AD953" s="54"/>
      <c r="AE953" s="54"/>
      <c r="AF953" s="54"/>
    </row>
    <row r="954" spans="1:32" x14ac:dyDescent="0.3">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c r="AB954" s="54"/>
      <c r="AC954" s="54"/>
      <c r="AD954" s="54"/>
      <c r="AE954" s="54"/>
      <c r="AF954" s="54"/>
    </row>
    <row r="955" spans="1:32" x14ac:dyDescent="0.3">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c r="AB955" s="54"/>
      <c r="AC955" s="54"/>
      <c r="AD955" s="54"/>
      <c r="AE955" s="54"/>
      <c r="AF955" s="54"/>
    </row>
    <row r="956" spans="1:32" x14ac:dyDescent="0.3">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c r="AD956" s="54"/>
      <c r="AE956" s="54"/>
      <c r="AF956" s="54"/>
    </row>
    <row r="957" spans="1:32" x14ac:dyDescent="0.3">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c r="AB957" s="54"/>
      <c r="AC957" s="54"/>
      <c r="AD957" s="54"/>
      <c r="AE957" s="54"/>
      <c r="AF957" s="54"/>
    </row>
    <row r="958" spans="1:32" x14ac:dyDescent="0.3">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c r="AB958" s="54"/>
      <c r="AC958" s="54"/>
      <c r="AD958" s="54"/>
      <c r="AE958" s="54"/>
      <c r="AF958" s="54"/>
    </row>
    <row r="959" spans="1:32" x14ac:dyDescent="0.3">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c r="AB959" s="54"/>
      <c r="AC959" s="54"/>
      <c r="AD959" s="54"/>
      <c r="AE959" s="54"/>
      <c r="AF959" s="54"/>
    </row>
    <row r="960" spans="1:32" x14ac:dyDescent="0.3">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c r="AB960" s="54"/>
      <c r="AC960" s="54"/>
      <c r="AD960" s="54"/>
      <c r="AE960" s="54"/>
      <c r="AF960" s="54"/>
    </row>
    <row r="961" spans="1:32" x14ac:dyDescent="0.3">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c r="AB961" s="54"/>
      <c r="AC961" s="54"/>
      <c r="AD961" s="54"/>
      <c r="AE961" s="54"/>
      <c r="AF961" s="54"/>
    </row>
    <row r="962" spans="1:32" x14ac:dyDescent="0.3">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c r="AB962" s="54"/>
      <c r="AC962" s="54"/>
      <c r="AD962" s="54"/>
      <c r="AE962" s="54"/>
      <c r="AF962" s="54"/>
    </row>
    <row r="963" spans="1:32" x14ac:dyDescent="0.3">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c r="AB963" s="54"/>
      <c r="AC963" s="54"/>
      <c r="AD963" s="54"/>
      <c r="AE963" s="54"/>
      <c r="AF963" s="54"/>
    </row>
    <row r="964" spans="1:32" x14ac:dyDescent="0.3">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c r="AB964" s="54"/>
      <c r="AC964" s="54"/>
      <c r="AD964" s="54"/>
      <c r="AE964" s="54"/>
      <c r="AF964" s="54"/>
    </row>
    <row r="965" spans="1:32" x14ac:dyDescent="0.3">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c r="AB965" s="54"/>
      <c r="AC965" s="54"/>
      <c r="AD965" s="54"/>
      <c r="AE965" s="54"/>
      <c r="AF965" s="54"/>
    </row>
    <row r="966" spans="1:32" x14ac:dyDescent="0.3">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c r="AD966" s="54"/>
      <c r="AE966" s="54"/>
      <c r="AF966" s="54"/>
    </row>
    <row r="967" spans="1:32" x14ac:dyDescent="0.3">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c r="AB967" s="54"/>
      <c r="AC967" s="54"/>
      <c r="AD967" s="54"/>
      <c r="AE967" s="54"/>
      <c r="AF967" s="54"/>
    </row>
    <row r="968" spans="1:32" x14ac:dyDescent="0.3">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c r="AD968" s="54"/>
      <c r="AE968" s="54"/>
      <c r="AF968" s="54"/>
    </row>
    <row r="969" spans="1:32" x14ac:dyDescent="0.3">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c r="AB969" s="54"/>
      <c r="AC969" s="54"/>
      <c r="AD969" s="54"/>
      <c r="AE969" s="54"/>
      <c r="AF969" s="54"/>
    </row>
    <row r="970" spans="1:32" x14ac:dyDescent="0.3">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c r="AB970" s="54"/>
      <c r="AC970" s="54"/>
      <c r="AD970" s="54"/>
      <c r="AE970" s="54"/>
      <c r="AF970" s="54"/>
    </row>
    <row r="971" spans="1:32" x14ac:dyDescent="0.3">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c r="AB971" s="54"/>
      <c r="AC971" s="54"/>
      <c r="AD971" s="54"/>
      <c r="AE971" s="54"/>
      <c r="AF971" s="54"/>
    </row>
    <row r="972" spans="1:32" x14ac:dyDescent="0.3">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c r="AB972" s="54"/>
      <c r="AC972" s="54"/>
      <c r="AD972" s="54"/>
      <c r="AE972" s="54"/>
      <c r="AF972" s="54"/>
    </row>
    <row r="973" spans="1:32" x14ac:dyDescent="0.3">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c r="AB973" s="54"/>
      <c r="AC973" s="54"/>
      <c r="AD973" s="54"/>
      <c r="AE973" s="54"/>
      <c r="AF973" s="54"/>
    </row>
    <row r="974" spans="1:32" x14ac:dyDescent="0.3">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c r="AB974" s="54"/>
      <c r="AC974" s="54"/>
      <c r="AD974" s="54"/>
      <c r="AE974" s="54"/>
      <c r="AF974" s="54"/>
    </row>
    <row r="975" spans="1:32" x14ac:dyDescent="0.3">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c r="AB975" s="54"/>
      <c r="AC975" s="54"/>
      <c r="AD975" s="54"/>
      <c r="AE975" s="54"/>
      <c r="AF975" s="54"/>
    </row>
    <row r="976" spans="1:32" x14ac:dyDescent="0.3">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c r="AD976" s="54"/>
      <c r="AE976" s="54"/>
      <c r="AF976" s="54"/>
    </row>
    <row r="977" spans="1:32" x14ac:dyDescent="0.3">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c r="AB977" s="54"/>
      <c r="AC977" s="54"/>
      <c r="AD977" s="54"/>
      <c r="AE977" s="54"/>
      <c r="AF977" s="54"/>
    </row>
    <row r="978" spans="1:32" x14ac:dyDescent="0.3">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c r="AB978" s="54"/>
      <c r="AC978" s="54"/>
      <c r="AD978" s="54"/>
      <c r="AE978" s="54"/>
      <c r="AF978" s="54"/>
    </row>
    <row r="979" spans="1:32" x14ac:dyDescent="0.3">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c r="AD979" s="54"/>
      <c r="AE979" s="54"/>
      <c r="AF979" s="54"/>
    </row>
    <row r="980" spans="1:32" x14ac:dyDescent="0.3">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c r="AB980" s="54"/>
      <c r="AC980" s="54"/>
      <c r="AD980" s="54"/>
      <c r="AE980" s="54"/>
      <c r="AF980" s="54"/>
    </row>
    <row r="981" spans="1:32" x14ac:dyDescent="0.3">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c r="AB981" s="54"/>
      <c r="AC981" s="54"/>
      <c r="AD981" s="54"/>
      <c r="AE981" s="54"/>
      <c r="AF981" s="54"/>
    </row>
    <row r="982" spans="1:32" x14ac:dyDescent="0.3">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c r="AB982" s="54"/>
      <c r="AC982" s="54"/>
      <c r="AD982" s="54"/>
      <c r="AE982" s="54"/>
      <c r="AF982" s="54"/>
    </row>
    <row r="983" spans="1:32" x14ac:dyDescent="0.3">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c r="AB983" s="54"/>
      <c r="AC983" s="54"/>
      <c r="AD983" s="54"/>
      <c r="AE983" s="54"/>
      <c r="AF983" s="54"/>
    </row>
    <row r="984" spans="1:32" x14ac:dyDescent="0.3">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c r="AB984" s="54"/>
      <c r="AC984" s="54"/>
      <c r="AD984" s="54"/>
      <c r="AE984" s="54"/>
      <c r="AF984" s="54"/>
    </row>
    <row r="985" spans="1:32" x14ac:dyDescent="0.3">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c r="AB985" s="54"/>
      <c r="AC985" s="54"/>
      <c r="AD985" s="54"/>
      <c r="AE985" s="54"/>
      <c r="AF985" s="54"/>
    </row>
    <row r="986" spans="1:32" x14ac:dyDescent="0.3">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c r="AD986" s="54"/>
      <c r="AE986" s="54"/>
      <c r="AF986" s="54"/>
    </row>
    <row r="987" spans="1:32" x14ac:dyDescent="0.3">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c r="AB987" s="54"/>
      <c r="AC987" s="54"/>
      <c r="AD987" s="54"/>
      <c r="AE987" s="54"/>
      <c r="AF987" s="54"/>
    </row>
    <row r="988" spans="1:32" x14ac:dyDescent="0.3">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c r="AB988" s="54"/>
      <c r="AC988" s="54"/>
      <c r="AD988" s="54"/>
      <c r="AE988" s="54"/>
      <c r="AF988" s="54"/>
    </row>
    <row r="989" spans="1:32" x14ac:dyDescent="0.3">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c r="AB989" s="54"/>
      <c r="AC989" s="54"/>
      <c r="AD989" s="54"/>
      <c r="AE989" s="54"/>
      <c r="AF989" s="54"/>
    </row>
    <row r="990" spans="1:32" x14ac:dyDescent="0.3">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c r="AA990" s="54"/>
      <c r="AB990" s="54"/>
      <c r="AC990" s="54"/>
      <c r="AD990" s="54"/>
      <c r="AE990" s="54"/>
      <c r="AF990" s="54"/>
    </row>
    <row r="991" spans="1:32" x14ac:dyDescent="0.3">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c r="AA991" s="54"/>
      <c r="AB991" s="54"/>
      <c r="AC991" s="54"/>
      <c r="AD991" s="54"/>
      <c r="AE991" s="54"/>
      <c r="AF991" s="54"/>
    </row>
    <row r="992" spans="1:32" x14ac:dyDescent="0.3">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c r="AD992" s="54"/>
      <c r="AE992" s="54"/>
      <c r="AF992" s="54"/>
    </row>
    <row r="993" spans="1:32" x14ac:dyDescent="0.3">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c r="AA993" s="54"/>
      <c r="AB993" s="54"/>
      <c r="AC993" s="54"/>
      <c r="AD993" s="54"/>
      <c r="AE993" s="54"/>
      <c r="AF993" s="54"/>
    </row>
    <row r="994" spans="1:32" x14ac:dyDescent="0.3">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c r="AA994" s="54"/>
      <c r="AB994" s="54"/>
      <c r="AC994" s="54"/>
      <c r="AD994" s="54"/>
      <c r="AE994" s="54"/>
      <c r="AF994" s="54"/>
    </row>
    <row r="995" spans="1:32" x14ac:dyDescent="0.3">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c r="AA995" s="54"/>
      <c r="AB995" s="54"/>
      <c r="AC995" s="54"/>
      <c r="AD995" s="54"/>
      <c r="AE995" s="54"/>
      <c r="AF995" s="54"/>
    </row>
    <row r="996" spans="1:32" x14ac:dyDescent="0.3">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c r="AD996" s="54"/>
      <c r="AE996" s="54"/>
      <c r="AF996" s="54"/>
    </row>
    <row r="997" spans="1:32" x14ac:dyDescent="0.3">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c r="AA997" s="54"/>
      <c r="AB997" s="54"/>
      <c r="AC997" s="54"/>
      <c r="AD997" s="54"/>
      <c r="AE997" s="54"/>
      <c r="AF997" s="54"/>
    </row>
    <row r="998" spans="1:32" x14ac:dyDescent="0.3">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c r="AA998" s="54"/>
      <c r="AB998" s="54"/>
      <c r="AC998" s="54"/>
      <c r="AD998" s="54"/>
      <c r="AE998" s="54"/>
      <c r="AF998" s="54"/>
    </row>
    <row r="999" spans="1:32" x14ac:dyDescent="0.3">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c r="AD999" s="54"/>
      <c r="AE999" s="54"/>
      <c r="AF999" s="54"/>
    </row>
    <row r="1000" spans="1:32" x14ac:dyDescent="0.3">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c r="AC1000" s="54"/>
      <c r="AD1000" s="54"/>
      <c r="AE1000" s="54"/>
      <c r="AF1000" s="54"/>
    </row>
  </sheetData>
  <protectedRanges>
    <protectedRange sqref="T3:V3 T8:W8" name="Rango1_4"/>
    <protectedRange sqref="T4:V4 T9:W9" name="Rango1_4_1"/>
    <protectedRange sqref="W3" name="Rango1_4_6"/>
    <protectedRange sqref="W4" name="Rango1_4_6_1"/>
    <protectedRange sqref="W6" name="Rango1_4_2"/>
  </protectedRanges>
  <mergeCells count="33">
    <mergeCell ref="A3:A6"/>
    <mergeCell ref="Y1:Y2"/>
    <mergeCell ref="V1:V2"/>
    <mergeCell ref="B10:G10"/>
    <mergeCell ref="A7:G7"/>
    <mergeCell ref="K1:P1"/>
    <mergeCell ref="B8:G8"/>
    <mergeCell ref="B3:B6"/>
    <mergeCell ref="A1:B1"/>
    <mergeCell ref="K8:P11"/>
    <mergeCell ref="K7:P7"/>
    <mergeCell ref="B11:G11"/>
    <mergeCell ref="B9:G9"/>
    <mergeCell ref="C1:J1"/>
    <mergeCell ref="C3:C6"/>
    <mergeCell ref="A2:B2"/>
    <mergeCell ref="D2:E2"/>
    <mergeCell ref="Z1:Z2"/>
    <mergeCell ref="J8:J9"/>
    <mergeCell ref="Q1:Q2"/>
    <mergeCell ref="H2:I2"/>
    <mergeCell ref="H3:I3"/>
    <mergeCell ref="H4:I4"/>
    <mergeCell ref="H5:I5"/>
    <mergeCell ref="H6:I6"/>
    <mergeCell ref="R1:R2"/>
    <mergeCell ref="S1:S2"/>
    <mergeCell ref="W1:W2"/>
    <mergeCell ref="U1:U2"/>
    <mergeCell ref="I8:I11"/>
    <mergeCell ref="H8:H11"/>
    <mergeCell ref="T1:T2"/>
    <mergeCell ref="X1:X2"/>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52" orientation="landscape" copies="2"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E1002"/>
  <sheetViews>
    <sheetView showGridLines="0" zoomScale="69" zoomScaleNormal="69" zoomScalePageLayoutView="70" workbookViewId="0">
      <selection activeCell="C1" sqref="C1:J1"/>
    </sheetView>
  </sheetViews>
  <sheetFormatPr baseColWidth="10" defaultColWidth="13.5" defaultRowHeight="18.75" x14ac:dyDescent="0.3"/>
  <cols>
    <col min="1" max="1" width="8.375" style="55" customWidth="1"/>
    <col min="2" max="2" width="26" style="55" customWidth="1"/>
    <col min="3" max="3" width="36.5" style="55" customWidth="1"/>
    <col min="4" max="4" width="4.125" style="55" customWidth="1"/>
    <col min="5" max="5" width="30.125" style="55" customWidth="1"/>
    <col min="6" max="7" width="25" style="55" hidden="1" customWidth="1"/>
    <col min="8" max="8" width="25" style="128" hidden="1" customWidth="1"/>
    <col min="9" max="9" width="24.625" style="55" hidden="1" customWidth="1"/>
    <col min="10" max="10" width="18.75" style="55" hidden="1" customWidth="1"/>
    <col min="11" max="11" width="12.625" style="55" hidden="1" customWidth="1"/>
    <col min="12" max="12" width="10.875" style="55" customWidth="1"/>
    <col min="13" max="15" width="10.875" style="55" hidden="1" customWidth="1"/>
    <col min="16" max="16" width="12.25" style="55" hidden="1" customWidth="1"/>
    <col min="17" max="17" width="34.375" style="55" hidden="1" customWidth="1"/>
    <col min="18" max="18" width="26.625" style="379" hidden="1" customWidth="1"/>
    <col min="19" max="19" width="27" style="379" hidden="1" customWidth="1"/>
    <col min="20" max="20" width="27.375" style="440" customWidth="1"/>
    <col min="21" max="22" width="27.375" style="504" customWidth="1"/>
    <col min="23" max="23" width="27.5" style="440" hidden="1" customWidth="1"/>
    <col min="24" max="24" width="28.875" style="55" hidden="1" customWidth="1"/>
    <col min="25" max="25" width="10.875" style="55" hidden="1" customWidth="1"/>
    <col min="26" max="26" width="14.125" style="55" hidden="1" customWidth="1"/>
    <col min="27" max="31" width="10.875" style="55" customWidth="1"/>
    <col min="32" max="16384" width="13.5" style="55"/>
  </cols>
  <sheetData>
    <row r="1" spans="1:31" ht="52.5" customHeight="1" x14ac:dyDescent="0.3">
      <c r="A1" s="807" t="s">
        <v>0</v>
      </c>
      <c r="B1" s="824"/>
      <c r="C1" s="989" t="s">
        <v>452</v>
      </c>
      <c r="D1" s="795"/>
      <c r="E1" s="795"/>
      <c r="F1" s="795"/>
      <c r="G1" s="795"/>
      <c r="H1" s="795"/>
      <c r="I1" s="795"/>
      <c r="J1" s="796"/>
      <c r="K1" s="789" t="s">
        <v>267</v>
      </c>
      <c r="L1" s="795"/>
      <c r="M1" s="795"/>
      <c r="N1" s="795"/>
      <c r="O1" s="795"/>
      <c r="P1" s="795"/>
      <c r="Q1" s="837" t="s">
        <v>818</v>
      </c>
      <c r="R1" s="613" t="s">
        <v>1084</v>
      </c>
      <c r="S1" s="613" t="s">
        <v>1085</v>
      </c>
      <c r="T1" s="661" t="s">
        <v>963</v>
      </c>
      <c r="U1" s="609" t="s">
        <v>1206</v>
      </c>
      <c r="V1" s="609" t="s">
        <v>1085</v>
      </c>
      <c r="W1" s="662" t="s">
        <v>1110</v>
      </c>
      <c r="X1" s="604" t="s">
        <v>964</v>
      </c>
      <c r="Y1" s="604" t="s">
        <v>965</v>
      </c>
      <c r="Z1" s="604" t="s">
        <v>966</v>
      </c>
      <c r="AA1" s="54"/>
      <c r="AB1" s="54"/>
      <c r="AC1" s="54"/>
      <c r="AD1" s="54"/>
      <c r="AE1" s="54"/>
    </row>
    <row r="2" spans="1:31" x14ac:dyDescent="0.3">
      <c r="A2" s="807" t="s">
        <v>1</v>
      </c>
      <c r="B2" s="796"/>
      <c r="C2" s="56" t="s">
        <v>2</v>
      </c>
      <c r="D2" s="807" t="s">
        <v>3</v>
      </c>
      <c r="E2" s="796"/>
      <c r="F2" s="56" t="s">
        <v>4</v>
      </c>
      <c r="G2" s="56" t="s">
        <v>27</v>
      </c>
      <c r="H2" s="807" t="s">
        <v>5</v>
      </c>
      <c r="I2" s="824"/>
      <c r="J2" s="56" t="s">
        <v>6</v>
      </c>
      <c r="K2" s="57">
        <v>2017</v>
      </c>
      <c r="L2" s="57">
        <v>2018</v>
      </c>
      <c r="M2" s="57">
        <v>2019</v>
      </c>
      <c r="N2" s="57">
        <v>2020</v>
      </c>
      <c r="O2" s="57">
        <v>2021</v>
      </c>
      <c r="P2" s="220">
        <v>2022</v>
      </c>
      <c r="Q2" s="837"/>
      <c r="R2" s="613"/>
      <c r="S2" s="613"/>
      <c r="T2" s="661"/>
      <c r="U2" s="609"/>
      <c r="V2" s="609"/>
      <c r="W2" s="662"/>
      <c r="X2" s="604"/>
      <c r="Y2" s="604"/>
      <c r="Z2" s="604"/>
      <c r="AA2" s="54"/>
      <c r="AB2" s="54"/>
      <c r="AC2" s="54"/>
      <c r="AD2" s="54"/>
      <c r="AE2" s="54"/>
    </row>
    <row r="3" spans="1:31" ht="187.5" x14ac:dyDescent="0.3">
      <c r="A3" s="792"/>
      <c r="B3" s="815" t="s">
        <v>381</v>
      </c>
      <c r="C3" s="808" t="s">
        <v>317</v>
      </c>
      <c r="D3" s="58" t="s">
        <v>9</v>
      </c>
      <c r="E3" s="287" t="s">
        <v>775</v>
      </c>
      <c r="F3" s="59" t="s">
        <v>316</v>
      </c>
      <c r="G3" s="59" t="s">
        <v>315</v>
      </c>
      <c r="H3" s="839" t="s">
        <v>588</v>
      </c>
      <c r="I3" s="840"/>
      <c r="J3" s="59" t="s">
        <v>420</v>
      </c>
      <c r="K3" s="285">
        <v>0.2</v>
      </c>
      <c r="L3" s="324">
        <v>0.2</v>
      </c>
      <c r="M3" s="432">
        <v>0.2</v>
      </c>
      <c r="N3" s="62">
        <v>0.2</v>
      </c>
      <c r="O3" s="62">
        <v>0.2</v>
      </c>
      <c r="P3" s="176">
        <v>0</v>
      </c>
      <c r="Q3" s="289" t="s">
        <v>896</v>
      </c>
      <c r="R3" s="385">
        <v>1</v>
      </c>
      <c r="S3" s="403"/>
      <c r="T3" s="403" t="s">
        <v>896</v>
      </c>
      <c r="U3" s="519">
        <v>1</v>
      </c>
      <c r="V3" s="403"/>
      <c r="W3" s="195" t="s">
        <v>1168</v>
      </c>
      <c r="X3" s="117"/>
      <c r="Y3" s="117"/>
      <c r="Z3" s="117"/>
      <c r="AA3" s="54"/>
      <c r="AB3" s="54"/>
      <c r="AC3" s="54"/>
      <c r="AD3" s="54"/>
      <c r="AE3" s="54"/>
    </row>
    <row r="4" spans="1:31" ht="126" customHeight="1" x14ac:dyDescent="0.3">
      <c r="A4" s="793"/>
      <c r="B4" s="816"/>
      <c r="C4" s="793"/>
      <c r="D4" s="58">
        <v>2</v>
      </c>
      <c r="E4" s="287" t="s">
        <v>776</v>
      </c>
      <c r="F4" s="59" t="s">
        <v>314</v>
      </c>
      <c r="G4" s="59" t="s">
        <v>265</v>
      </c>
      <c r="H4" s="813" t="s">
        <v>565</v>
      </c>
      <c r="I4" s="814"/>
      <c r="J4" s="59"/>
      <c r="K4" s="285">
        <v>1</v>
      </c>
      <c r="L4" s="324">
        <v>1</v>
      </c>
      <c r="M4" s="432">
        <v>1</v>
      </c>
      <c r="N4" s="62">
        <v>1</v>
      </c>
      <c r="O4" s="62">
        <v>1</v>
      </c>
      <c r="P4" s="176">
        <v>1</v>
      </c>
      <c r="Q4" s="289" t="s">
        <v>897</v>
      </c>
      <c r="R4" s="385">
        <v>1</v>
      </c>
      <c r="S4" s="403"/>
      <c r="T4" s="403" t="s">
        <v>1045</v>
      </c>
      <c r="U4" s="519">
        <v>1</v>
      </c>
      <c r="V4" s="403"/>
      <c r="W4" s="196" t="s">
        <v>1166</v>
      </c>
      <c r="X4" s="117"/>
      <c r="Y4" s="117"/>
      <c r="Z4" s="117"/>
      <c r="AA4" s="54"/>
      <c r="AB4" s="54"/>
      <c r="AC4" s="54"/>
      <c r="AD4" s="54"/>
      <c r="AE4" s="54"/>
    </row>
    <row r="5" spans="1:31" ht="123" customHeight="1" x14ac:dyDescent="0.3">
      <c r="A5" s="793"/>
      <c r="B5" s="816"/>
      <c r="C5" s="793"/>
      <c r="D5" s="58" t="s">
        <v>11</v>
      </c>
      <c r="E5" s="287" t="s">
        <v>777</v>
      </c>
      <c r="F5" s="59" t="s">
        <v>313</v>
      </c>
      <c r="G5" s="59" t="s">
        <v>259</v>
      </c>
      <c r="H5" s="826"/>
      <c r="I5" s="827"/>
      <c r="J5" s="59"/>
      <c r="K5" s="286" t="s">
        <v>258</v>
      </c>
      <c r="L5" s="325" t="s">
        <v>258</v>
      </c>
      <c r="M5" s="465" t="s">
        <v>258</v>
      </c>
      <c r="N5" s="60" t="s">
        <v>258</v>
      </c>
      <c r="O5" s="60" t="s">
        <v>258</v>
      </c>
      <c r="P5" s="163" t="s">
        <v>258</v>
      </c>
      <c r="Q5" s="289" t="s">
        <v>898</v>
      </c>
      <c r="R5" s="385">
        <v>1</v>
      </c>
      <c r="S5" s="403"/>
      <c r="T5" s="403" t="s">
        <v>1046</v>
      </c>
      <c r="U5" s="519">
        <v>1</v>
      </c>
      <c r="V5" s="525"/>
      <c r="W5" s="349" t="s">
        <v>1169</v>
      </c>
      <c r="X5" s="117"/>
      <c r="Y5" s="117"/>
      <c r="Z5" s="117"/>
      <c r="AA5" s="54"/>
      <c r="AB5" s="54"/>
      <c r="AC5" s="54"/>
      <c r="AD5" s="54"/>
      <c r="AE5" s="54"/>
    </row>
    <row r="6" spans="1:31" ht="228" hidden="1" customHeight="1" x14ac:dyDescent="0.3">
      <c r="A6" s="793"/>
      <c r="B6" s="816"/>
      <c r="C6" s="793"/>
      <c r="D6" s="58" t="s">
        <v>12</v>
      </c>
      <c r="E6" s="287" t="s">
        <v>778</v>
      </c>
      <c r="F6" s="59" t="s">
        <v>311</v>
      </c>
      <c r="G6" s="59" t="s">
        <v>312</v>
      </c>
      <c r="H6" s="841" t="s">
        <v>566</v>
      </c>
      <c r="I6" s="842"/>
      <c r="J6" s="59" t="s">
        <v>421</v>
      </c>
      <c r="K6" s="285">
        <v>1</v>
      </c>
      <c r="L6" s="324">
        <v>0</v>
      </c>
      <c r="M6" s="62">
        <v>0</v>
      </c>
      <c r="N6" s="62">
        <v>0</v>
      </c>
      <c r="O6" s="62">
        <v>0</v>
      </c>
      <c r="P6" s="176">
        <v>0</v>
      </c>
      <c r="Q6" s="289" t="s">
        <v>899</v>
      </c>
      <c r="R6" s="385">
        <v>1</v>
      </c>
      <c r="S6" s="294"/>
      <c r="T6" s="294"/>
      <c r="U6" s="519"/>
      <c r="V6" s="294"/>
      <c r="W6" s="294"/>
      <c r="X6" s="117" t="s">
        <v>990</v>
      </c>
      <c r="Y6" s="117"/>
      <c r="Z6" s="117" t="s">
        <v>991</v>
      </c>
      <c r="AA6" s="54"/>
      <c r="AB6" s="54"/>
      <c r="AC6" s="54"/>
      <c r="AD6" s="54"/>
      <c r="AE6" s="54"/>
    </row>
    <row r="7" spans="1:31" ht="180.75" customHeight="1" x14ac:dyDescent="0.3">
      <c r="A7" s="793"/>
      <c r="B7" s="816"/>
      <c r="C7" s="793"/>
      <c r="D7" s="58" t="s">
        <v>13</v>
      </c>
      <c r="E7" s="287" t="s">
        <v>779</v>
      </c>
      <c r="F7" s="59" t="s">
        <v>311</v>
      </c>
      <c r="G7" s="59" t="s">
        <v>259</v>
      </c>
      <c r="H7" s="843"/>
      <c r="I7" s="844"/>
      <c r="J7" s="59"/>
      <c r="K7" s="285">
        <v>0.2</v>
      </c>
      <c r="L7" s="324">
        <v>0.2</v>
      </c>
      <c r="M7" s="432">
        <v>0.2</v>
      </c>
      <c r="N7" s="62">
        <v>0.2</v>
      </c>
      <c r="O7" s="62">
        <v>0.2</v>
      </c>
      <c r="P7" s="176">
        <v>0.2</v>
      </c>
      <c r="Q7" s="289" t="s">
        <v>899</v>
      </c>
      <c r="R7" s="385">
        <v>1</v>
      </c>
      <c r="S7" s="195"/>
      <c r="T7" s="195" t="s">
        <v>1047</v>
      </c>
      <c r="U7" s="519">
        <v>1</v>
      </c>
      <c r="V7" s="195"/>
      <c r="W7" s="195" t="s">
        <v>1164</v>
      </c>
      <c r="X7" s="117"/>
      <c r="Y7" s="117"/>
      <c r="Z7" s="117"/>
      <c r="AA7" s="54"/>
      <c r="AB7" s="54"/>
      <c r="AC7" s="54"/>
      <c r="AD7" s="54"/>
      <c r="AE7" s="54"/>
    </row>
    <row r="8" spans="1:31" ht="168.75" x14ac:dyDescent="0.3">
      <c r="A8" s="793"/>
      <c r="B8" s="816"/>
      <c r="C8" s="793"/>
      <c r="D8" s="58" t="s">
        <v>14</v>
      </c>
      <c r="E8" s="287" t="s">
        <v>780</v>
      </c>
      <c r="F8" s="59" t="s">
        <v>310</v>
      </c>
      <c r="G8" s="59" t="s">
        <v>265</v>
      </c>
      <c r="H8" s="813" t="s">
        <v>380</v>
      </c>
      <c r="I8" s="814"/>
      <c r="J8" s="59" t="s">
        <v>567</v>
      </c>
      <c r="K8" s="285">
        <v>1</v>
      </c>
      <c r="L8" s="324">
        <v>1</v>
      </c>
      <c r="M8" s="432">
        <v>1</v>
      </c>
      <c r="N8" s="62">
        <v>1</v>
      </c>
      <c r="O8" s="62">
        <v>1</v>
      </c>
      <c r="P8" s="176">
        <v>1</v>
      </c>
      <c r="Q8" s="290" t="s">
        <v>900</v>
      </c>
      <c r="R8" s="385">
        <v>1</v>
      </c>
      <c r="S8" s="404"/>
      <c r="T8" s="404" t="s">
        <v>1048</v>
      </c>
      <c r="U8" s="519">
        <v>1</v>
      </c>
      <c r="V8" s="404"/>
      <c r="W8" s="196" t="s">
        <v>1165</v>
      </c>
      <c r="X8" s="117" t="s">
        <v>992</v>
      </c>
      <c r="Y8" s="117"/>
      <c r="Z8" s="117"/>
      <c r="AA8" s="54"/>
      <c r="AB8" s="54"/>
      <c r="AC8" s="54"/>
      <c r="AD8" s="54"/>
      <c r="AE8" s="54"/>
    </row>
    <row r="9" spans="1:31" ht="205.5" hidden="1" customHeight="1" x14ac:dyDescent="0.3">
      <c r="A9" s="793"/>
      <c r="B9" s="816"/>
      <c r="C9" s="793"/>
      <c r="D9" s="58" t="s">
        <v>15</v>
      </c>
      <c r="E9" s="287" t="s">
        <v>781</v>
      </c>
      <c r="F9" s="59" t="s">
        <v>309</v>
      </c>
      <c r="G9" s="59" t="s">
        <v>308</v>
      </c>
      <c r="H9" s="841" t="s">
        <v>568</v>
      </c>
      <c r="I9" s="842"/>
      <c r="J9" s="59" t="s">
        <v>422</v>
      </c>
      <c r="K9" s="285">
        <v>1</v>
      </c>
      <c r="L9" s="62">
        <v>0</v>
      </c>
      <c r="M9" s="62">
        <v>0</v>
      </c>
      <c r="N9" s="62">
        <v>1</v>
      </c>
      <c r="O9" s="62">
        <v>0</v>
      </c>
      <c r="P9" s="176">
        <v>0</v>
      </c>
      <c r="Q9" s="409" t="s">
        <v>1077</v>
      </c>
      <c r="R9" s="385">
        <v>1</v>
      </c>
      <c r="S9" s="294"/>
      <c r="T9" s="294"/>
      <c r="U9" s="519"/>
      <c r="V9" s="294"/>
      <c r="W9" s="294"/>
      <c r="X9" s="117"/>
      <c r="Y9" s="117"/>
      <c r="Z9" s="117"/>
      <c r="AA9" s="54"/>
      <c r="AB9" s="54"/>
      <c r="AC9" s="54"/>
      <c r="AD9" s="54"/>
      <c r="AE9" s="54"/>
    </row>
    <row r="10" spans="1:31" ht="217.5" customHeight="1" x14ac:dyDescent="0.3">
      <c r="A10" s="793"/>
      <c r="B10" s="816"/>
      <c r="C10" s="793"/>
      <c r="D10" s="58" t="s">
        <v>16</v>
      </c>
      <c r="E10" s="287" t="s">
        <v>782</v>
      </c>
      <c r="F10" s="116" t="s">
        <v>307</v>
      </c>
      <c r="G10" s="59" t="s">
        <v>306</v>
      </c>
      <c r="H10" s="843"/>
      <c r="I10" s="844"/>
      <c r="J10" s="59"/>
      <c r="K10" s="286" t="s">
        <v>305</v>
      </c>
      <c r="L10" s="325" t="s">
        <v>305</v>
      </c>
      <c r="M10" s="465" t="s">
        <v>305</v>
      </c>
      <c r="N10" s="62">
        <v>0</v>
      </c>
      <c r="O10" s="62">
        <v>0</v>
      </c>
      <c r="P10" s="176">
        <v>0</v>
      </c>
      <c r="Q10" s="117" t="s">
        <v>903</v>
      </c>
      <c r="R10" s="385">
        <v>1</v>
      </c>
      <c r="S10" s="117"/>
      <c r="T10" s="117" t="s">
        <v>903</v>
      </c>
      <c r="U10" s="519">
        <v>1</v>
      </c>
      <c r="V10" s="117"/>
      <c r="W10" s="194" t="s">
        <v>1157</v>
      </c>
      <c r="X10" s="117"/>
      <c r="Y10" s="117"/>
      <c r="Z10" s="117"/>
      <c r="AA10" s="54"/>
      <c r="AB10" s="54"/>
      <c r="AC10" s="54"/>
      <c r="AD10" s="54"/>
      <c r="AE10" s="54"/>
    </row>
    <row r="11" spans="1:31" s="104" customFormat="1" ht="154.5" hidden="1" customHeight="1" x14ac:dyDescent="0.3">
      <c r="A11" s="793"/>
      <c r="B11" s="816"/>
      <c r="C11" s="793"/>
      <c r="D11" s="58" t="s">
        <v>17</v>
      </c>
      <c r="E11" s="205" t="s">
        <v>783</v>
      </c>
      <c r="F11" s="117" t="s">
        <v>607</v>
      </c>
      <c r="G11" s="70"/>
      <c r="H11" s="826"/>
      <c r="I11" s="827"/>
      <c r="J11" s="59"/>
      <c r="K11" s="62">
        <v>0</v>
      </c>
      <c r="L11" s="62">
        <v>0</v>
      </c>
      <c r="M11" s="62">
        <v>0</v>
      </c>
      <c r="N11" s="111">
        <v>1</v>
      </c>
      <c r="O11" s="62">
        <v>0</v>
      </c>
      <c r="P11" s="176">
        <v>0</v>
      </c>
      <c r="Q11" s="291"/>
      <c r="R11" s="385"/>
      <c r="S11" s="294"/>
      <c r="T11" s="294"/>
      <c r="U11" s="519"/>
      <c r="V11" s="294"/>
      <c r="W11" s="194" t="s">
        <v>1157</v>
      </c>
      <c r="X11" s="117"/>
      <c r="Y11" s="117"/>
      <c r="Z11" s="117"/>
      <c r="AA11" s="54"/>
      <c r="AB11" s="54"/>
      <c r="AC11" s="54"/>
      <c r="AD11" s="54"/>
      <c r="AE11" s="54"/>
    </row>
    <row r="12" spans="1:31" ht="120.75" customHeight="1" x14ac:dyDescent="0.3">
      <c r="A12" s="793"/>
      <c r="B12" s="816"/>
      <c r="C12" s="793"/>
      <c r="D12" s="58" t="s">
        <v>18</v>
      </c>
      <c r="E12" s="287" t="s">
        <v>784</v>
      </c>
      <c r="F12" s="64" t="s">
        <v>365</v>
      </c>
      <c r="G12" s="59" t="s">
        <v>259</v>
      </c>
      <c r="H12" s="813" t="s">
        <v>571</v>
      </c>
      <c r="I12" s="814"/>
      <c r="J12" s="59"/>
      <c r="K12" s="286" t="s">
        <v>258</v>
      </c>
      <c r="L12" s="325" t="s">
        <v>258</v>
      </c>
      <c r="M12" s="465" t="s">
        <v>258</v>
      </c>
      <c r="N12" s="60" t="s">
        <v>258</v>
      </c>
      <c r="O12" s="60" t="s">
        <v>258</v>
      </c>
      <c r="P12" s="163" t="s">
        <v>258</v>
      </c>
      <c r="Q12" s="292" t="s">
        <v>901</v>
      </c>
      <c r="R12" s="385">
        <v>1</v>
      </c>
      <c r="S12" s="350"/>
      <c r="T12" s="350" t="s">
        <v>1049</v>
      </c>
      <c r="U12" s="519">
        <v>1</v>
      </c>
      <c r="V12" s="350"/>
      <c r="W12" s="195" t="s">
        <v>1163</v>
      </c>
      <c r="X12" s="117"/>
      <c r="Y12" s="117"/>
      <c r="Z12" s="117"/>
      <c r="AA12" s="54"/>
      <c r="AB12" s="54"/>
      <c r="AC12" s="54"/>
      <c r="AD12" s="54"/>
      <c r="AE12" s="54"/>
    </row>
    <row r="13" spans="1:31" ht="106.5" hidden="1" customHeight="1" x14ac:dyDescent="0.3">
      <c r="A13" s="793"/>
      <c r="B13" s="816"/>
      <c r="C13" s="793"/>
      <c r="D13" s="58" t="s">
        <v>19</v>
      </c>
      <c r="E13" s="287" t="s">
        <v>785</v>
      </c>
      <c r="F13" s="59" t="s">
        <v>304</v>
      </c>
      <c r="G13" s="59" t="s">
        <v>300</v>
      </c>
      <c r="H13" s="841" t="s">
        <v>570</v>
      </c>
      <c r="I13" s="842"/>
      <c r="J13" s="808" t="s">
        <v>569</v>
      </c>
      <c r="K13" s="285">
        <v>0.75</v>
      </c>
      <c r="L13" s="62">
        <v>0.25</v>
      </c>
      <c r="M13" s="62">
        <v>0</v>
      </c>
      <c r="N13" s="62">
        <v>0</v>
      </c>
      <c r="O13" s="62">
        <v>0</v>
      </c>
      <c r="P13" s="176">
        <v>0</v>
      </c>
      <c r="Q13" s="276" t="s">
        <v>904</v>
      </c>
      <c r="R13" s="385">
        <v>0.75</v>
      </c>
      <c r="S13" s="294"/>
      <c r="T13" s="294"/>
      <c r="U13" s="519"/>
      <c r="V13" s="294"/>
      <c r="W13" s="294"/>
      <c r="X13" s="117"/>
      <c r="Y13" s="117"/>
      <c r="Z13" s="117"/>
      <c r="AA13" s="54"/>
      <c r="AB13" s="54"/>
      <c r="AC13" s="54"/>
      <c r="AD13" s="54"/>
      <c r="AE13" s="54"/>
    </row>
    <row r="14" spans="1:31" ht="250.5" customHeight="1" x14ac:dyDescent="0.3">
      <c r="A14" s="793"/>
      <c r="B14" s="816"/>
      <c r="C14" s="793"/>
      <c r="D14" s="58" t="s">
        <v>20</v>
      </c>
      <c r="E14" s="287" t="s">
        <v>786</v>
      </c>
      <c r="F14" s="59" t="s">
        <v>303</v>
      </c>
      <c r="G14" s="59" t="s">
        <v>302</v>
      </c>
      <c r="H14" s="843"/>
      <c r="I14" s="844"/>
      <c r="J14" s="823"/>
      <c r="K14" s="62">
        <v>0</v>
      </c>
      <c r="L14" s="324">
        <v>0.2</v>
      </c>
      <c r="M14" s="432">
        <v>0.2</v>
      </c>
      <c r="N14" s="62">
        <v>0.2</v>
      </c>
      <c r="O14" s="62">
        <v>0.2</v>
      </c>
      <c r="P14" s="176">
        <v>0.2</v>
      </c>
      <c r="Q14" s="292"/>
      <c r="R14" s="385"/>
      <c r="S14" s="294"/>
      <c r="T14" s="294" t="s">
        <v>1083</v>
      </c>
      <c r="U14" s="519">
        <v>1</v>
      </c>
      <c r="V14" s="294"/>
      <c r="W14" s="194" t="s">
        <v>1170</v>
      </c>
      <c r="X14" s="117"/>
      <c r="Y14" s="117"/>
      <c r="Z14" s="117"/>
      <c r="AA14" s="54"/>
      <c r="AB14" s="54"/>
      <c r="AC14" s="54"/>
      <c r="AD14" s="54"/>
      <c r="AE14" s="54"/>
    </row>
    <row r="15" spans="1:31" ht="131.25" hidden="1" x14ac:dyDescent="0.3">
      <c r="A15" s="793"/>
      <c r="B15" s="816"/>
      <c r="C15" s="793"/>
      <c r="D15" s="58">
        <v>13</v>
      </c>
      <c r="E15" s="287" t="s">
        <v>787</v>
      </c>
      <c r="F15" s="59" t="s">
        <v>301</v>
      </c>
      <c r="G15" s="59" t="s">
        <v>300</v>
      </c>
      <c r="H15" s="813"/>
      <c r="I15" s="814"/>
      <c r="J15" s="59"/>
      <c r="K15" s="285">
        <v>1</v>
      </c>
      <c r="L15" s="62">
        <v>0</v>
      </c>
      <c r="M15" s="62">
        <v>0</v>
      </c>
      <c r="N15" s="62">
        <v>0</v>
      </c>
      <c r="O15" s="62">
        <v>0</v>
      </c>
      <c r="P15" s="176">
        <v>0</v>
      </c>
      <c r="Q15" s="289" t="s">
        <v>905</v>
      </c>
      <c r="R15" s="385">
        <v>1</v>
      </c>
      <c r="S15" s="294"/>
      <c r="T15" s="294"/>
      <c r="U15" s="519"/>
      <c r="V15" s="294"/>
      <c r="W15" s="294"/>
      <c r="X15" s="117" t="s">
        <v>993</v>
      </c>
      <c r="Y15" s="117"/>
      <c r="Z15" s="117"/>
      <c r="AA15" s="54"/>
      <c r="AB15" s="54"/>
      <c r="AC15" s="54"/>
      <c r="AD15" s="54"/>
      <c r="AE15" s="54"/>
    </row>
    <row r="16" spans="1:31" ht="155.25" customHeight="1" x14ac:dyDescent="0.3">
      <c r="A16" s="793"/>
      <c r="B16" s="816"/>
      <c r="C16" s="793"/>
      <c r="D16" s="58" t="s">
        <v>172</v>
      </c>
      <c r="E16" s="287" t="s">
        <v>789</v>
      </c>
      <c r="F16" s="59" t="s">
        <v>299</v>
      </c>
      <c r="G16" s="59" t="s">
        <v>259</v>
      </c>
      <c r="H16" s="850" t="s">
        <v>389</v>
      </c>
      <c r="I16" s="851"/>
      <c r="J16" s="59" t="s">
        <v>574</v>
      </c>
      <c r="K16" s="62">
        <v>0</v>
      </c>
      <c r="L16" s="324">
        <v>0.2</v>
      </c>
      <c r="M16" s="432">
        <v>0.2</v>
      </c>
      <c r="N16" s="62">
        <v>0.2</v>
      </c>
      <c r="O16" s="62">
        <v>0.2</v>
      </c>
      <c r="P16" s="176">
        <v>0.2</v>
      </c>
      <c r="Q16" s="291"/>
      <c r="R16" s="385"/>
      <c r="S16" s="195"/>
      <c r="T16" s="195" t="s">
        <v>1042</v>
      </c>
      <c r="U16" s="519">
        <v>1</v>
      </c>
      <c r="V16" s="195"/>
      <c r="W16" s="196" t="s">
        <v>1173</v>
      </c>
      <c r="X16" s="117"/>
      <c r="Y16" s="117"/>
      <c r="Z16" s="117"/>
      <c r="AA16" s="54"/>
      <c r="AB16" s="54"/>
      <c r="AC16" s="54"/>
      <c r="AD16" s="54"/>
      <c r="AE16" s="54"/>
    </row>
    <row r="17" spans="1:31" ht="102" customHeight="1" x14ac:dyDescent="0.3">
      <c r="A17" s="793"/>
      <c r="B17" s="816"/>
      <c r="C17" s="793"/>
      <c r="D17" s="58" t="s">
        <v>384</v>
      </c>
      <c r="E17" s="287" t="s">
        <v>788</v>
      </c>
      <c r="F17" s="59" t="s">
        <v>298</v>
      </c>
      <c r="G17" s="59" t="s">
        <v>259</v>
      </c>
      <c r="H17" s="850" t="s">
        <v>388</v>
      </c>
      <c r="I17" s="851"/>
      <c r="J17" s="59"/>
      <c r="K17" s="286" t="s">
        <v>258</v>
      </c>
      <c r="L17" s="324" t="s">
        <v>258</v>
      </c>
      <c r="M17" s="465" t="s">
        <v>258</v>
      </c>
      <c r="N17" s="60" t="s">
        <v>258</v>
      </c>
      <c r="O17" s="60" t="s">
        <v>258</v>
      </c>
      <c r="P17" s="163" t="s">
        <v>258</v>
      </c>
      <c r="Q17" s="292" t="s">
        <v>906</v>
      </c>
      <c r="R17" s="385">
        <v>1</v>
      </c>
      <c r="S17" s="195"/>
      <c r="T17" s="195" t="s">
        <v>1043</v>
      </c>
      <c r="U17" s="519">
        <v>1</v>
      </c>
      <c r="V17" s="195"/>
      <c r="W17" s="194" t="s">
        <v>1171</v>
      </c>
      <c r="X17" s="117"/>
      <c r="Y17" s="117"/>
      <c r="Z17" s="117"/>
      <c r="AA17" s="54"/>
      <c r="AB17" s="54"/>
      <c r="AC17" s="54"/>
      <c r="AD17" s="54"/>
      <c r="AE17" s="54"/>
    </row>
    <row r="18" spans="1:31" ht="188.25" thickBot="1" x14ac:dyDescent="0.35">
      <c r="A18" s="793"/>
      <c r="B18" s="816"/>
      <c r="C18" s="793"/>
      <c r="D18" s="58" t="s">
        <v>385</v>
      </c>
      <c r="E18" s="287" t="s">
        <v>790</v>
      </c>
      <c r="F18" s="59" t="s">
        <v>297</v>
      </c>
      <c r="G18" s="59" t="s">
        <v>265</v>
      </c>
      <c r="H18" s="813" t="s">
        <v>572</v>
      </c>
      <c r="I18" s="814"/>
      <c r="J18" s="59" t="s">
        <v>423</v>
      </c>
      <c r="K18" s="285">
        <v>1</v>
      </c>
      <c r="L18" s="324">
        <v>1</v>
      </c>
      <c r="M18" s="432">
        <v>1</v>
      </c>
      <c r="N18" s="62">
        <v>1</v>
      </c>
      <c r="O18" s="62">
        <v>1</v>
      </c>
      <c r="P18" s="176">
        <v>1</v>
      </c>
      <c r="Q18" s="204" t="s">
        <v>908</v>
      </c>
      <c r="R18" s="385">
        <v>1</v>
      </c>
      <c r="S18" s="405"/>
      <c r="T18" s="405" t="s">
        <v>1044</v>
      </c>
      <c r="U18" s="519">
        <v>1</v>
      </c>
      <c r="V18" s="405"/>
      <c r="W18" s="195" t="s">
        <v>1172</v>
      </c>
      <c r="X18" s="117"/>
      <c r="Y18" s="117"/>
      <c r="Z18" s="117"/>
      <c r="AA18" s="54"/>
      <c r="AB18" s="54"/>
      <c r="AC18" s="54"/>
      <c r="AD18" s="54"/>
      <c r="AE18" s="54"/>
    </row>
    <row r="19" spans="1:31" ht="75.75" thickBot="1" x14ac:dyDescent="0.35">
      <c r="A19" s="793"/>
      <c r="B19" s="816"/>
      <c r="C19" s="793"/>
      <c r="D19" s="58" t="s">
        <v>386</v>
      </c>
      <c r="E19" s="287" t="s">
        <v>791</v>
      </c>
      <c r="F19" s="59" t="s">
        <v>296</v>
      </c>
      <c r="G19" s="59" t="s">
        <v>265</v>
      </c>
      <c r="H19" s="813" t="s">
        <v>573</v>
      </c>
      <c r="I19" s="814"/>
      <c r="J19" s="59"/>
      <c r="K19" s="285">
        <v>1</v>
      </c>
      <c r="L19" s="324">
        <v>1</v>
      </c>
      <c r="M19" s="432">
        <v>1</v>
      </c>
      <c r="N19" s="62">
        <v>1</v>
      </c>
      <c r="O19" s="62">
        <v>1</v>
      </c>
      <c r="P19" s="176">
        <v>1</v>
      </c>
      <c r="Q19" s="293" t="s">
        <v>894</v>
      </c>
      <c r="R19" s="385">
        <v>1</v>
      </c>
      <c r="S19" s="406"/>
      <c r="T19" s="406" t="s">
        <v>894</v>
      </c>
      <c r="U19" s="519">
        <v>1</v>
      </c>
      <c r="V19" s="406"/>
      <c r="W19" s="526" t="s">
        <v>894</v>
      </c>
      <c r="X19" s="117"/>
      <c r="Y19" s="117"/>
      <c r="Z19" s="117"/>
      <c r="AA19" s="54"/>
      <c r="AB19" s="54"/>
      <c r="AC19" s="54"/>
      <c r="AD19" s="54"/>
      <c r="AE19" s="54"/>
    </row>
    <row r="20" spans="1:31" s="105" customFormat="1" ht="94.5" thickBot="1" x14ac:dyDescent="0.35">
      <c r="A20" s="793"/>
      <c r="B20" s="816"/>
      <c r="C20" s="793"/>
      <c r="D20" s="58" t="s">
        <v>387</v>
      </c>
      <c r="E20" s="287" t="s">
        <v>792</v>
      </c>
      <c r="F20" s="59" t="s">
        <v>295</v>
      </c>
      <c r="G20" s="59" t="s">
        <v>265</v>
      </c>
      <c r="H20" s="826"/>
      <c r="I20" s="827"/>
      <c r="J20" s="59"/>
      <c r="K20" s="285">
        <v>1</v>
      </c>
      <c r="L20" s="324">
        <v>1</v>
      </c>
      <c r="M20" s="432">
        <v>1</v>
      </c>
      <c r="N20" s="62">
        <v>1</v>
      </c>
      <c r="O20" s="62">
        <v>1</v>
      </c>
      <c r="P20" s="176">
        <v>1</v>
      </c>
      <c r="Q20" s="293" t="s">
        <v>895</v>
      </c>
      <c r="R20" s="385">
        <v>1</v>
      </c>
      <c r="S20" s="407"/>
      <c r="T20" s="407" t="s">
        <v>895</v>
      </c>
      <c r="U20" s="519">
        <v>1</v>
      </c>
      <c r="V20" s="407"/>
      <c r="W20" s="527" t="s">
        <v>895</v>
      </c>
      <c r="X20" s="117"/>
      <c r="Y20" s="117"/>
      <c r="Z20" s="117"/>
      <c r="AA20" s="54"/>
      <c r="AB20" s="54"/>
      <c r="AC20" s="54"/>
      <c r="AD20" s="54"/>
      <c r="AE20" s="54"/>
    </row>
    <row r="21" spans="1:31" ht="93.75" x14ac:dyDescent="0.3">
      <c r="A21" s="809"/>
      <c r="B21" s="817"/>
      <c r="C21" s="809"/>
      <c r="D21" s="58" t="s">
        <v>610</v>
      </c>
      <c r="E21" s="287" t="s">
        <v>793</v>
      </c>
      <c r="F21" s="59" t="s">
        <v>295</v>
      </c>
      <c r="G21" s="59" t="s">
        <v>265</v>
      </c>
      <c r="H21" s="826"/>
      <c r="I21" s="827"/>
      <c r="J21" s="59"/>
      <c r="K21" s="285">
        <v>1</v>
      </c>
      <c r="L21" s="324">
        <v>1</v>
      </c>
      <c r="M21" s="432">
        <v>1</v>
      </c>
      <c r="N21" s="62">
        <v>1</v>
      </c>
      <c r="O21" s="62">
        <v>1</v>
      </c>
      <c r="P21" s="176">
        <v>1</v>
      </c>
      <c r="Q21" s="293" t="s">
        <v>907</v>
      </c>
      <c r="R21" s="385">
        <v>1</v>
      </c>
      <c r="S21" s="194"/>
      <c r="T21" s="194" t="s">
        <v>1078</v>
      </c>
      <c r="U21" s="519">
        <v>1</v>
      </c>
      <c r="V21" s="194"/>
      <c r="W21" s="194" t="s">
        <v>1198</v>
      </c>
      <c r="X21" s="117"/>
      <c r="Y21" s="117"/>
      <c r="Z21" s="117"/>
      <c r="AA21" s="54"/>
      <c r="AB21" s="54"/>
      <c r="AC21" s="54"/>
      <c r="AD21" s="54"/>
      <c r="AE21" s="54"/>
    </row>
    <row r="22" spans="1:31" ht="42.95" hidden="1" customHeight="1" x14ac:dyDescent="0.3">
      <c r="A22" s="789" t="s">
        <v>7</v>
      </c>
      <c r="B22" s="848"/>
      <c r="C22" s="848"/>
      <c r="D22" s="848"/>
      <c r="E22" s="848"/>
      <c r="F22" s="848"/>
      <c r="G22" s="849"/>
      <c r="H22" s="25" t="s">
        <v>640</v>
      </c>
      <c r="I22" s="65" t="s">
        <v>8</v>
      </c>
      <c r="J22" s="65" t="s">
        <v>2</v>
      </c>
      <c r="K22" s="834" t="s">
        <v>22</v>
      </c>
      <c r="L22" s="798"/>
      <c r="M22" s="798"/>
      <c r="N22" s="798"/>
      <c r="O22" s="798"/>
      <c r="P22" s="798"/>
      <c r="Q22" s="280" t="s">
        <v>818</v>
      </c>
      <c r="R22" s="369"/>
      <c r="S22" s="369"/>
      <c r="T22" s="439" t="s">
        <v>963</v>
      </c>
      <c r="U22" s="488"/>
      <c r="V22" s="488"/>
      <c r="W22" s="438" t="s">
        <v>1109</v>
      </c>
      <c r="X22" s="117"/>
      <c r="Y22" s="117"/>
      <c r="Z22" s="117"/>
      <c r="AA22" s="54"/>
      <c r="AB22" s="54"/>
      <c r="AC22" s="54"/>
      <c r="AD22" s="54"/>
      <c r="AE22" s="54"/>
    </row>
    <row r="23" spans="1:31" ht="55.5" hidden="1" customHeight="1" x14ac:dyDescent="0.3">
      <c r="A23" s="56" t="s">
        <v>64</v>
      </c>
      <c r="B23" s="846" t="s">
        <v>294</v>
      </c>
      <c r="C23" s="847"/>
      <c r="D23" s="847"/>
      <c r="E23" s="847"/>
      <c r="F23" s="847"/>
      <c r="G23" s="847"/>
      <c r="H23" s="831" t="s">
        <v>663</v>
      </c>
      <c r="I23" s="60">
        <v>2021</v>
      </c>
      <c r="J23" s="852" t="s">
        <v>293</v>
      </c>
      <c r="K23" s="852" t="s">
        <v>292</v>
      </c>
      <c r="L23" s="852"/>
      <c r="M23" s="852"/>
      <c r="N23" s="852"/>
      <c r="O23" s="852"/>
      <c r="P23" s="854"/>
      <c r="Q23" s="195" t="s">
        <v>896</v>
      </c>
      <c r="R23" s="403"/>
      <c r="S23" s="403"/>
      <c r="T23" s="403" t="s">
        <v>896</v>
      </c>
      <c r="U23" s="403"/>
      <c r="V23" s="403"/>
      <c r="W23" s="403"/>
      <c r="X23" s="117"/>
      <c r="Y23" s="117"/>
      <c r="Z23" s="117"/>
      <c r="AA23" s="54"/>
      <c r="AB23" s="54"/>
      <c r="AC23" s="54"/>
      <c r="AD23" s="54"/>
      <c r="AE23" s="54"/>
    </row>
    <row r="24" spans="1:31" ht="33" hidden="1" customHeight="1" x14ac:dyDescent="0.3">
      <c r="A24" s="56" t="s">
        <v>66</v>
      </c>
      <c r="B24" s="846" t="s">
        <v>291</v>
      </c>
      <c r="C24" s="847"/>
      <c r="D24" s="847"/>
      <c r="E24" s="847"/>
      <c r="F24" s="847"/>
      <c r="G24" s="847"/>
      <c r="H24" s="832"/>
      <c r="I24" s="835">
        <v>2022</v>
      </c>
      <c r="J24" s="852"/>
      <c r="K24" s="852"/>
      <c r="L24" s="852"/>
      <c r="M24" s="852"/>
      <c r="N24" s="852"/>
      <c r="O24" s="852"/>
      <c r="P24" s="854"/>
      <c r="Q24" s="838" t="s">
        <v>897</v>
      </c>
      <c r="R24" s="408"/>
      <c r="S24" s="408"/>
      <c r="T24" s="828" t="s">
        <v>1045</v>
      </c>
      <c r="U24" s="505"/>
      <c r="V24" s="505"/>
      <c r="W24" s="441"/>
      <c r="X24" s="117"/>
      <c r="Y24" s="117"/>
      <c r="Z24" s="117"/>
      <c r="AA24" s="54"/>
      <c r="AB24" s="54"/>
      <c r="AC24" s="54"/>
      <c r="AD24" s="54"/>
      <c r="AE24" s="54"/>
    </row>
    <row r="25" spans="1:31" ht="78" hidden="1" customHeight="1" x14ac:dyDescent="0.3">
      <c r="A25" s="56" t="s">
        <v>67</v>
      </c>
      <c r="B25" s="846" t="s">
        <v>290</v>
      </c>
      <c r="C25" s="847"/>
      <c r="D25" s="847"/>
      <c r="E25" s="847"/>
      <c r="F25" s="847"/>
      <c r="G25" s="847"/>
      <c r="H25" s="833"/>
      <c r="I25" s="836"/>
      <c r="J25" s="852"/>
      <c r="K25" s="852"/>
      <c r="L25" s="852"/>
      <c r="M25" s="852"/>
      <c r="N25" s="852"/>
      <c r="O25" s="852"/>
      <c r="P25" s="854"/>
      <c r="Q25" s="838"/>
      <c r="R25" s="408"/>
      <c r="S25" s="408"/>
      <c r="T25" s="828"/>
      <c r="U25" s="505"/>
      <c r="V25" s="505"/>
      <c r="W25" s="441"/>
      <c r="X25" s="117"/>
      <c r="Y25" s="117"/>
      <c r="Z25" s="117"/>
      <c r="AA25" s="54"/>
      <c r="AB25" s="54"/>
      <c r="AC25" s="54"/>
      <c r="AD25" s="54"/>
      <c r="AE25" s="54"/>
    </row>
    <row r="26" spans="1:31" ht="83.25" hidden="1" customHeight="1" x14ac:dyDescent="0.3">
      <c r="A26" s="56" t="s">
        <v>68</v>
      </c>
      <c r="B26" s="846" t="s">
        <v>289</v>
      </c>
      <c r="C26" s="847"/>
      <c r="D26" s="847"/>
      <c r="E26" s="847"/>
      <c r="F26" s="847"/>
      <c r="G26" s="847"/>
      <c r="H26" s="810" t="s">
        <v>664</v>
      </c>
      <c r="I26" s="836"/>
      <c r="J26" s="852"/>
      <c r="K26" s="852"/>
      <c r="L26" s="852"/>
      <c r="M26" s="852"/>
      <c r="N26" s="852"/>
      <c r="O26" s="852"/>
      <c r="P26" s="854"/>
      <c r="Q26" s="117"/>
      <c r="R26" s="403"/>
      <c r="S26" s="403"/>
      <c r="T26" s="403" t="s">
        <v>1046</v>
      </c>
      <c r="U26" s="403"/>
      <c r="V26" s="403"/>
      <c r="W26" s="403"/>
      <c r="X26" s="117"/>
      <c r="Y26" s="117"/>
      <c r="Z26" s="117"/>
      <c r="AA26" s="54"/>
      <c r="AB26" s="54"/>
      <c r="AC26" s="54"/>
      <c r="AD26" s="54"/>
      <c r="AE26" s="54"/>
    </row>
    <row r="27" spans="1:31" ht="33.75" hidden="1" customHeight="1" x14ac:dyDescent="0.3">
      <c r="A27" s="56" t="s">
        <v>103</v>
      </c>
      <c r="B27" s="846" t="s">
        <v>288</v>
      </c>
      <c r="C27" s="847"/>
      <c r="D27" s="847"/>
      <c r="E27" s="847"/>
      <c r="F27" s="847"/>
      <c r="G27" s="847"/>
      <c r="H27" s="811"/>
      <c r="I27" s="836"/>
      <c r="J27" s="852"/>
      <c r="K27" s="852"/>
      <c r="L27" s="852"/>
      <c r="M27" s="852"/>
      <c r="N27" s="852"/>
      <c r="O27" s="852"/>
      <c r="P27" s="854"/>
      <c r="Q27" s="195" t="s">
        <v>898</v>
      </c>
      <c r="R27" s="294"/>
      <c r="S27" s="294"/>
      <c r="T27" s="294"/>
      <c r="U27" s="294"/>
      <c r="V27" s="294"/>
      <c r="W27" s="294"/>
      <c r="X27" s="117"/>
      <c r="Y27" s="117"/>
      <c r="Z27" s="117"/>
      <c r="AA27" s="54"/>
      <c r="AB27" s="54"/>
      <c r="AC27" s="54"/>
      <c r="AD27" s="54"/>
      <c r="AE27" s="54"/>
    </row>
    <row r="28" spans="1:31" ht="54.75" hidden="1" customHeight="1" x14ac:dyDescent="0.3">
      <c r="A28" s="56" t="s">
        <v>531</v>
      </c>
      <c r="B28" s="845" t="s">
        <v>287</v>
      </c>
      <c r="C28" s="836"/>
      <c r="D28" s="836"/>
      <c r="E28" s="836"/>
      <c r="F28" s="836"/>
      <c r="G28" s="836"/>
      <c r="H28" s="812"/>
      <c r="I28" s="836"/>
      <c r="J28" s="852"/>
      <c r="K28" s="852"/>
      <c r="L28" s="852"/>
      <c r="M28" s="852"/>
      <c r="N28" s="852"/>
      <c r="O28" s="852"/>
      <c r="P28" s="854"/>
      <c r="Q28" s="117"/>
      <c r="R28" s="294"/>
      <c r="S28" s="294"/>
      <c r="T28" s="294"/>
      <c r="U28" s="294"/>
      <c r="V28" s="294"/>
      <c r="W28" s="294"/>
      <c r="X28" s="117"/>
      <c r="Y28" s="117"/>
      <c r="Z28" s="117"/>
      <c r="AA28" s="54"/>
      <c r="AB28" s="54"/>
      <c r="AC28" s="54"/>
      <c r="AD28" s="54"/>
      <c r="AE28" s="54"/>
    </row>
    <row r="29" spans="1:31" hidden="1" x14ac:dyDescent="0.3">
      <c r="A29" s="56" t="s">
        <v>70</v>
      </c>
      <c r="B29" s="846" t="s">
        <v>286</v>
      </c>
      <c r="C29" s="847"/>
      <c r="D29" s="847"/>
      <c r="E29" s="847"/>
      <c r="F29" s="847"/>
      <c r="G29" s="847"/>
      <c r="H29" s="855" t="s">
        <v>665</v>
      </c>
      <c r="I29" s="835">
        <v>2017</v>
      </c>
      <c r="J29" s="852"/>
      <c r="K29" s="852"/>
      <c r="L29" s="852"/>
      <c r="M29" s="852"/>
      <c r="N29" s="852"/>
      <c r="O29" s="852"/>
      <c r="P29" s="854"/>
      <c r="Q29" s="838" t="s">
        <v>899</v>
      </c>
      <c r="R29" s="294"/>
      <c r="S29" s="294"/>
      <c r="T29" s="294"/>
      <c r="U29" s="294"/>
      <c r="V29" s="294"/>
      <c r="W29" s="294"/>
      <c r="X29" s="117"/>
      <c r="Y29" s="117"/>
      <c r="Z29" s="117"/>
      <c r="AA29" s="54"/>
      <c r="AB29" s="54"/>
      <c r="AC29" s="54"/>
      <c r="AD29" s="54"/>
      <c r="AE29" s="54"/>
    </row>
    <row r="30" spans="1:31" hidden="1" x14ac:dyDescent="0.3">
      <c r="A30" s="56" t="s">
        <v>163</v>
      </c>
      <c r="B30" s="846" t="s">
        <v>285</v>
      </c>
      <c r="C30" s="847"/>
      <c r="D30" s="847"/>
      <c r="E30" s="847"/>
      <c r="F30" s="847"/>
      <c r="G30" s="847"/>
      <c r="H30" s="856"/>
      <c r="I30" s="836"/>
      <c r="J30" s="852"/>
      <c r="K30" s="852"/>
      <c r="L30" s="852"/>
      <c r="M30" s="852"/>
      <c r="N30" s="852"/>
      <c r="O30" s="852"/>
      <c r="P30" s="854"/>
      <c r="Q30" s="838"/>
      <c r="R30" s="294"/>
      <c r="S30" s="294"/>
      <c r="T30" s="294"/>
      <c r="U30" s="294"/>
      <c r="V30" s="294"/>
      <c r="W30" s="294"/>
      <c r="X30" s="117"/>
      <c r="Y30" s="117"/>
      <c r="Z30" s="117"/>
      <c r="AA30" s="54"/>
      <c r="AB30" s="54"/>
      <c r="AC30" s="54"/>
      <c r="AD30" s="54"/>
      <c r="AE30" s="54"/>
    </row>
    <row r="31" spans="1:31" ht="60" hidden="1" x14ac:dyDescent="0.3">
      <c r="A31" s="56" t="s">
        <v>36</v>
      </c>
      <c r="B31" s="846" t="s">
        <v>606</v>
      </c>
      <c r="C31" s="847"/>
      <c r="D31" s="847"/>
      <c r="E31" s="847"/>
      <c r="F31" s="847"/>
      <c r="G31" s="847"/>
      <c r="H31" s="857"/>
      <c r="I31" s="835">
        <v>2022</v>
      </c>
      <c r="J31" s="852"/>
      <c r="K31" s="852"/>
      <c r="L31" s="852"/>
      <c r="M31" s="852"/>
      <c r="N31" s="852"/>
      <c r="O31" s="852"/>
      <c r="P31" s="854"/>
      <c r="Q31" s="195" t="s">
        <v>899</v>
      </c>
      <c r="R31" s="195"/>
      <c r="S31" s="195"/>
      <c r="T31" s="195" t="s">
        <v>1047</v>
      </c>
      <c r="U31" s="195"/>
      <c r="V31" s="195"/>
      <c r="W31" s="195"/>
      <c r="X31" s="117"/>
      <c r="Y31" s="117"/>
      <c r="Z31" s="117"/>
      <c r="AA31" s="54"/>
      <c r="AB31" s="54"/>
      <c r="AC31" s="54"/>
      <c r="AD31" s="54"/>
      <c r="AE31" s="54"/>
    </row>
    <row r="32" spans="1:31" ht="75" hidden="1" customHeight="1" x14ac:dyDescent="0.3">
      <c r="A32" s="56" t="s">
        <v>106</v>
      </c>
      <c r="B32" s="846" t="s">
        <v>284</v>
      </c>
      <c r="C32" s="847"/>
      <c r="D32" s="847"/>
      <c r="E32" s="847"/>
      <c r="F32" s="847"/>
      <c r="G32" s="847"/>
      <c r="H32" s="810" t="s">
        <v>666</v>
      </c>
      <c r="I32" s="835"/>
      <c r="J32" s="852"/>
      <c r="K32" s="852"/>
      <c r="L32" s="852"/>
      <c r="M32" s="852"/>
      <c r="N32" s="852"/>
      <c r="O32" s="852"/>
      <c r="P32" s="854"/>
      <c r="Q32" s="605" t="s">
        <v>900</v>
      </c>
      <c r="R32" s="382"/>
      <c r="S32" s="382"/>
      <c r="T32" s="829" t="s">
        <v>1048</v>
      </c>
      <c r="U32" s="506"/>
      <c r="V32" s="506"/>
      <c r="W32" s="442"/>
      <c r="X32" s="117"/>
      <c r="Y32" s="117"/>
      <c r="Z32" s="117"/>
      <c r="AA32" s="54"/>
      <c r="AB32" s="54"/>
      <c r="AC32" s="54"/>
      <c r="AD32" s="54"/>
      <c r="AE32" s="54"/>
    </row>
    <row r="33" spans="1:31" ht="38.25" hidden="1" customHeight="1" x14ac:dyDescent="0.3">
      <c r="A33" s="56" t="s">
        <v>218</v>
      </c>
      <c r="B33" s="846" t="s">
        <v>283</v>
      </c>
      <c r="C33" s="847"/>
      <c r="D33" s="847"/>
      <c r="E33" s="847"/>
      <c r="F33" s="847"/>
      <c r="G33" s="847"/>
      <c r="H33" s="811"/>
      <c r="I33" s="835"/>
      <c r="J33" s="852"/>
      <c r="K33" s="852"/>
      <c r="L33" s="852"/>
      <c r="M33" s="852"/>
      <c r="N33" s="852"/>
      <c r="O33" s="852"/>
      <c r="P33" s="854"/>
      <c r="Q33" s="606"/>
      <c r="R33" s="383"/>
      <c r="S33" s="383"/>
      <c r="T33" s="830"/>
      <c r="U33" s="507"/>
      <c r="V33" s="507"/>
      <c r="W33" s="443"/>
      <c r="X33" s="117"/>
      <c r="Y33" s="117"/>
      <c r="Z33" s="117"/>
      <c r="AA33" s="54"/>
      <c r="AB33" s="54"/>
      <c r="AC33" s="54"/>
      <c r="AD33" s="54"/>
      <c r="AE33" s="54"/>
    </row>
    <row r="34" spans="1:31" ht="146.25" hidden="1" customHeight="1" x14ac:dyDescent="0.3">
      <c r="A34" s="56" t="s">
        <v>149</v>
      </c>
      <c r="B34" s="846" t="s">
        <v>282</v>
      </c>
      <c r="C34" s="847"/>
      <c r="D34" s="847"/>
      <c r="E34" s="847"/>
      <c r="F34" s="847"/>
      <c r="G34" s="847"/>
      <c r="H34" s="811"/>
      <c r="I34" s="60" t="s">
        <v>281</v>
      </c>
      <c r="J34" s="852"/>
      <c r="K34" s="852"/>
      <c r="L34" s="852"/>
      <c r="M34" s="852"/>
      <c r="N34" s="852"/>
      <c r="O34" s="852"/>
      <c r="P34" s="854"/>
      <c r="Q34" s="290" t="s">
        <v>1077</v>
      </c>
      <c r="R34" s="294"/>
      <c r="S34" s="294"/>
      <c r="T34" s="294"/>
      <c r="U34" s="294"/>
      <c r="V34" s="294"/>
      <c r="W34" s="294"/>
      <c r="X34" s="117"/>
      <c r="Y34" s="117"/>
      <c r="Z34" s="117"/>
      <c r="AA34" s="54"/>
      <c r="AB34" s="54"/>
      <c r="AC34" s="54"/>
      <c r="AD34" s="54"/>
      <c r="AE34" s="54"/>
    </row>
    <row r="35" spans="1:31" s="106" customFormat="1" ht="187.5" hidden="1" customHeight="1" x14ac:dyDescent="0.3">
      <c r="A35" s="56" t="s">
        <v>150</v>
      </c>
      <c r="B35" s="845" t="s">
        <v>609</v>
      </c>
      <c r="C35" s="845"/>
      <c r="D35" s="845"/>
      <c r="E35" s="845"/>
      <c r="F35" s="845"/>
      <c r="G35" s="845"/>
      <c r="H35" s="811"/>
      <c r="I35" s="60"/>
      <c r="J35" s="852"/>
      <c r="K35" s="852"/>
      <c r="L35" s="852"/>
      <c r="M35" s="852"/>
      <c r="N35" s="852"/>
      <c r="O35" s="852"/>
      <c r="P35" s="854"/>
      <c r="Q35" s="290" t="s">
        <v>903</v>
      </c>
      <c r="R35" s="80"/>
      <c r="S35" s="80"/>
      <c r="T35" s="290" t="s">
        <v>903</v>
      </c>
      <c r="U35" s="80"/>
      <c r="V35" s="80"/>
      <c r="W35" s="80"/>
      <c r="X35" s="117"/>
      <c r="Y35" s="117"/>
      <c r="Z35" s="117"/>
      <c r="AA35" s="54"/>
      <c r="AB35" s="54"/>
      <c r="AC35" s="54"/>
      <c r="AD35" s="54"/>
      <c r="AE35" s="54"/>
    </row>
    <row r="36" spans="1:31" hidden="1" x14ac:dyDescent="0.3">
      <c r="A36" s="56" t="s">
        <v>151</v>
      </c>
      <c r="B36" s="845" t="s">
        <v>608</v>
      </c>
      <c r="C36" s="836"/>
      <c r="D36" s="836"/>
      <c r="E36" s="836"/>
      <c r="F36" s="836"/>
      <c r="G36" s="836"/>
      <c r="H36" s="811"/>
      <c r="I36" s="60">
        <v>2019</v>
      </c>
      <c r="J36" s="852"/>
      <c r="K36" s="852"/>
      <c r="L36" s="852"/>
      <c r="M36" s="852"/>
      <c r="N36" s="852"/>
      <c r="O36" s="852"/>
      <c r="P36" s="854"/>
      <c r="Q36" s="195"/>
      <c r="R36" s="294"/>
      <c r="S36" s="294"/>
      <c r="T36" s="294"/>
      <c r="U36" s="294"/>
      <c r="V36" s="294"/>
      <c r="W36" s="294"/>
      <c r="X36" s="117"/>
      <c r="Y36" s="117"/>
      <c r="Z36" s="117"/>
      <c r="AA36" s="54"/>
      <c r="AB36" s="54"/>
      <c r="AC36" s="54"/>
      <c r="AD36" s="54"/>
      <c r="AE36" s="54"/>
    </row>
    <row r="37" spans="1:31" ht="60" hidden="1" x14ac:dyDescent="0.3">
      <c r="A37" s="56" t="s">
        <v>152</v>
      </c>
      <c r="B37" s="846" t="s">
        <v>280</v>
      </c>
      <c r="C37" s="847"/>
      <c r="D37" s="847"/>
      <c r="E37" s="847"/>
      <c r="F37" s="847"/>
      <c r="G37" s="847"/>
      <c r="H37" s="811"/>
      <c r="I37" s="60">
        <v>2022</v>
      </c>
      <c r="J37" s="852"/>
      <c r="K37" s="852"/>
      <c r="L37" s="852"/>
      <c r="M37" s="852"/>
      <c r="N37" s="852"/>
      <c r="O37" s="852"/>
      <c r="P37" s="854"/>
      <c r="Q37" s="195" t="s">
        <v>901</v>
      </c>
      <c r="R37" s="350"/>
      <c r="S37" s="350"/>
      <c r="T37" s="350" t="s">
        <v>1049</v>
      </c>
      <c r="U37" s="350"/>
      <c r="V37" s="350"/>
      <c r="W37" s="350"/>
      <c r="X37" s="117"/>
      <c r="Y37" s="117"/>
      <c r="Z37" s="117"/>
      <c r="AA37" s="54"/>
      <c r="AB37" s="54"/>
      <c r="AC37" s="54"/>
      <c r="AD37" s="54"/>
      <c r="AE37" s="54"/>
    </row>
    <row r="38" spans="1:31" ht="45" hidden="1" x14ac:dyDescent="0.3">
      <c r="A38" s="56" t="s">
        <v>174</v>
      </c>
      <c r="B38" s="846" t="s">
        <v>279</v>
      </c>
      <c r="C38" s="847"/>
      <c r="D38" s="847"/>
      <c r="E38" s="847"/>
      <c r="F38" s="847"/>
      <c r="G38" s="847"/>
      <c r="H38" s="811"/>
      <c r="I38" s="60">
        <v>2017</v>
      </c>
      <c r="J38" s="852"/>
      <c r="K38" s="852"/>
      <c r="L38" s="852"/>
      <c r="M38" s="852"/>
      <c r="N38" s="852"/>
      <c r="O38" s="852"/>
      <c r="P38" s="854"/>
      <c r="Q38" s="195" t="s">
        <v>904</v>
      </c>
      <c r="R38" s="294"/>
      <c r="S38" s="294"/>
      <c r="T38" s="294"/>
      <c r="U38" s="294"/>
      <c r="V38" s="294"/>
      <c r="W38" s="294"/>
      <c r="X38" s="117"/>
      <c r="Y38" s="117"/>
      <c r="Z38" s="117"/>
      <c r="AA38" s="54"/>
      <c r="AB38" s="54"/>
      <c r="AC38" s="54"/>
      <c r="AD38" s="54"/>
      <c r="AE38" s="54"/>
    </row>
    <row r="39" spans="1:31" hidden="1" x14ac:dyDescent="0.3">
      <c r="A39" s="56" t="s">
        <v>176</v>
      </c>
      <c r="B39" s="845" t="s">
        <v>278</v>
      </c>
      <c r="C39" s="836"/>
      <c r="D39" s="836"/>
      <c r="E39" s="836"/>
      <c r="F39" s="836"/>
      <c r="G39" s="836"/>
      <c r="H39" s="811"/>
      <c r="I39" s="60">
        <v>2022</v>
      </c>
      <c r="J39" s="852"/>
      <c r="K39" s="852"/>
      <c r="L39" s="852"/>
      <c r="M39" s="852"/>
      <c r="N39" s="852"/>
      <c r="O39" s="852"/>
      <c r="P39" s="854"/>
      <c r="Q39" s="195"/>
      <c r="R39" s="294"/>
      <c r="S39" s="294"/>
      <c r="T39" s="294" t="s">
        <v>1050</v>
      </c>
      <c r="U39" s="294"/>
      <c r="V39" s="294"/>
      <c r="W39" s="294"/>
      <c r="X39" s="117"/>
      <c r="Y39" s="117"/>
      <c r="Z39" s="117"/>
      <c r="AA39" s="54"/>
      <c r="AB39" s="54"/>
      <c r="AC39" s="54"/>
      <c r="AD39" s="54"/>
      <c r="AE39" s="54"/>
    </row>
    <row r="40" spans="1:31" ht="26.25" hidden="1" customHeight="1" x14ac:dyDescent="0.3">
      <c r="A40" s="56" t="s">
        <v>179</v>
      </c>
      <c r="B40" s="845" t="s">
        <v>277</v>
      </c>
      <c r="C40" s="836"/>
      <c r="D40" s="836"/>
      <c r="E40" s="836"/>
      <c r="F40" s="836"/>
      <c r="G40" s="836"/>
      <c r="H40" s="811"/>
      <c r="I40" s="835">
        <v>2017</v>
      </c>
      <c r="J40" s="852"/>
      <c r="K40" s="852"/>
      <c r="L40" s="852"/>
      <c r="M40" s="852"/>
      <c r="N40" s="852"/>
      <c r="O40" s="852"/>
      <c r="P40" s="854"/>
      <c r="Q40" s="605" t="s">
        <v>905</v>
      </c>
      <c r="R40" s="294"/>
      <c r="S40" s="294"/>
      <c r="T40" s="294"/>
      <c r="U40" s="294"/>
      <c r="V40" s="294"/>
      <c r="W40" s="294"/>
      <c r="X40" s="117"/>
      <c r="Y40" s="117"/>
      <c r="Z40" s="117"/>
      <c r="AA40" s="54"/>
      <c r="AB40" s="54"/>
      <c r="AC40" s="54"/>
      <c r="AD40" s="54"/>
      <c r="AE40" s="54"/>
    </row>
    <row r="41" spans="1:31" hidden="1" x14ac:dyDescent="0.3">
      <c r="A41" s="56" t="s">
        <v>180</v>
      </c>
      <c r="B41" s="846" t="s">
        <v>276</v>
      </c>
      <c r="C41" s="847"/>
      <c r="D41" s="847"/>
      <c r="E41" s="847"/>
      <c r="F41" s="847"/>
      <c r="G41" s="847"/>
      <c r="H41" s="811"/>
      <c r="I41" s="836"/>
      <c r="J41" s="852"/>
      <c r="K41" s="852"/>
      <c r="L41" s="852"/>
      <c r="M41" s="852"/>
      <c r="N41" s="852"/>
      <c r="O41" s="852"/>
      <c r="P41" s="854"/>
      <c r="Q41" s="606"/>
      <c r="R41" s="294"/>
      <c r="S41" s="294"/>
      <c r="T41" s="294"/>
      <c r="U41" s="294"/>
      <c r="V41" s="294"/>
      <c r="W41" s="294"/>
      <c r="X41" s="117"/>
      <c r="Y41" s="117"/>
      <c r="Z41" s="117"/>
      <c r="AA41" s="54"/>
      <c r="AB41" s="54"/>
      <c r="AC41" s="54"/>
      <c r="AD41" s="54"/>
      <c r="AE41" s="54"/>
    </row>
    <row r="42" spans="1:31" ht="45" hidden="1" x14ac:dyDescent="0.3">
      <c r="A42" s="56" t="s">
        <v>181</v>
      </c>
      <c r="B42" s="846" t="s">
        <v>275</v>
      </c>
      <c r="C42" s="847"/>
      <c r="D42" s="847"/>
      <c r="E42" s="847"/>
      <c r="F42" s="847"/>
      <c r="G42" s="847"/>
      <c r="H42" s="811"/>
      <c r="I42" s="835">
        <v>2022</v>
      </c>
      <c r="J42" s="852"/>
      <c r="K42" s="852"/>
      <c r="L42" s="852"/>
      <c r="M42" s="852"/>
      <c r="N42" s="852"/>
      <c r="O42" s="852"/>
      <c r="P42" s="854"/>
      <c r="Q42" s="195"/>
      <c r="R42" s="195"/>
      <c r="S42" s="195"/>
      <c r="T42" s="195" t="s">
        <v>1042</v>
      </c>
      <c r="U42" s="195"/>
      <c r="V42" s="195"/>
      <c r="W42" s="195"/>
      <c r="X42" s="117"/>
      <c r="Y42" s="117"/>
      <c r="Z42" s="117"/>
      <c r="AA42" s="54"/>
      <c r="AB42" s="54"/>
      <c r="AC42" s="54"/>
      <c r="AD42" s="54"/>
      <c r="AE42" s="54"/>
    </row>
    <row r="43" spans="1:31" ht="18.75" hidden="1" customHeight="1" x14ac:dyDescent="0.3">
      <c r="A43" s="56" t="s">
        <v>504</v>
      </c>
      <c r="B43" s="845" t="s">
        <v>274</v>
      </c>
      <c r="C43" s="836"/>
      <c r="D43" s="836"/>
      <c r="E43" s="836"/>
      <c r="F43" s="836"/>
      <c r="G43" s="836"/>
      <c r="H43" s="811"/>
      <c r="I43" s="836"/>
      <c r="J43" s="852"/>
      <c r="K43" s="852"/>
      <c r="L43" s="852"/>
      <c r="M43" s="852"/>
      <c r="N43" s="852"/>
      <c r="O43" s="852"/>
      <c r="P43" s="854"/>
      <c r="Q43" s="195"/>
      <c r="R43" s="294"/>
      <c r="S43" s="294"/>
      <c r="T43" s="294"/>
      <c r="U43" s="294"/>
      <c r="V43" s="294"/>
      <c r="W43" s="294"/>
      <c r="X43" s="117"/>
      <c r="Y43" s="117"/>
      <c r="Z43" s="117"/>
      <c r="AA43" s="54"/>
      <c r="AB43" s="54"/>
      <c r="AC43" s="54"/>
      <c r="AD43" s="54"/>
      <c r="AE43" s="54"/>
    </row>
    <row r="44" spans="1:31" ht="60" hidden="1" x14ac:dyDescent="0.3">
      <c r="A44" s="56" t="s">
        <v>506</v>
      </c>
      <c r="B44" s="846" t="s">
        <v>273</v>
      </c>
      <c r="C44" s="847"/>
      <c r="D44" s="847"/>
      <c r="E44" s="847"/>
      <c r="F44" s="847"/>
      <c r="G44" s="847"/>
      <c r="H44" s="811"/>
      <c r="I44" s="836"/>
      <c r="J44" s="852"/>
      <c r="K44" s="852"/>
      <c r="L44" s="852"/>
      <c r="M44" s="852"/>
      <c r="N44" s="852"/>
      <c r="O44" s="852"/>
      <c r="P44" s="854"/>
      <c r="Q44" s="195" t="s">
        <v>906</v>
      </c>
      <c r="R44" s="195"/>
      <c r="S44" s="195"/>
      <c r="T44" s="195" t="s">
        <v>1043</v>
      </c>
      <c r="U44" s="195"/>
      <c r="V44" s="195"/>
      <c r="W44" s="195"/>
      <c r="X44" s="117"/>
      <c r="Y44" s="117"/>
      <c r="Z44" s="117"/>
      <c r="AA44" s="54"/>
      <c r="AB44" s="54"/>
      <c r="AC44" s="54"/>
      <c r="AD44" s="54"/>
      <c r="AE44" s="54"/>
    </row>
    <row r="45" spans="1:31" ht="30" hidden="1" customHeight="1" x14ac:dyDescent="0.3">
      <c r="A45" s="56" t="s">
        <v>638</v>
      </c>
      <c r="B45" s="845" t="s">
        <v>272</v>
      </c>
      <c r="C45" s="836"/>
      <c r="D45" s="836"/>
      <c r="E45" s="836"/>
      <c r="F45" s="836"/>
      <c r="G45" s="836"/>
      <c r="H45" s="811"/>
      <c r="I45" s="836"/>
      <c r="J45" s="852"/>
      <c r="K45" s="852"/>
      <c r="L45" s="852"/>
      <c r="M45" s="852"/>
      <c r="N45" s="852"/>
      <c r="O45" s="852"/>
      <c r="P45" s="854"/>
      <c r="Q45" s="195"/>
      <c r="X45" s="117"/>
      <c r="Y45" s="117"/>
      <c r="Z45" s="117"/>
      <c r="AA45" s="54"/>
      <c r="AB45" s="54"/>
      <c r="AC45" s="54"/>
      <c r="AD45" s="54"/>
      <c r="AE45" s="54"/>
    </row>
    <row r="46" spans="1:31" ht="60.75" hidden="1" thickBot="1" x14ac:dyDescent="0.35">
      <c r="A46" s="56" t="s">
        <v>532</v>
      </c>
      <c r="B46" s="846" t="s">
        <v>271</v>
      </c>
      <c r="C46" s="847"/>
      <c r="D46" s="847"/>
      <c r="E46" s="847"/>
      <c r="F46" s="847"/>
      <c r="G46" s="847"/>
      <c r="H46" s="812"/>
      <c r="I46" s="836"/>
      <c r="J46" s="852"/>
      <c r="K46" s="852"/>
      <c r="L46" s="852"/>
      <c r="M46" s="852"/>
      <c r="N46" s="852"/>
      <c r="O46" s="852"/>
      <c r="P46" s="854"/>
      <c r="Q46" s="195" t="s">
        <v>908</v>
      </c>
      <c r="R46" s="349"/>
      <c r="S46" s="349"/>
      <c r="T46" s="349" t="s">
        <v>1044</v>
      </c>
      <c r="U46" s="349"/>
      <c r="V46" s="349"/>
      <c r="W46" s="349"/>
      <c r="X46" s="117"/>
      <c r="Y46" s="117"/>
      <c r="Z46" s="117"/>
      <c r="AA46" s="54"/>
      <c r="AB46" s="54"/>
      <c r="AC46" s="54"/>
      <c r="AD46" s="54"/>
      <c r="AE46" s="54"/>
    </row>
    <row r="47" spans="1:31" ht="41.25" hidden="1" customHeight="1" thickBot="1" x14ac:dyDescent="0.35">
      <c r="A47" s="56" t="s">
        <v>533</v>
      </c>
      <c r="B47" s="846" t="s">
        <v>270</v>
      </c>
      <c r="C47" s="847"/>
      <c r="D47" s="847"/>
      <c r="E47" s="847"/>
      <c r="F47" s="847"/>
      <c r="G47" s="847"/>
      <c r="H47" s="831" t="s">
        <v>667</v>
      </c>
      <c r="I47" s="836"/>
      <c r="J47" s="852" t="s">
        <v>367</v>
      </c>
      <c r="K47" s="852"/>
      <c r="L47" s="852"/>
      <c r="M47" s="852"/>
      <c r="N47" s="852"/>
      <c r="O47" s="852"/>
      <c r="P47" s="854"/>
      <c r="Q47" s="195" t="s">
        <v>894</v>
      </c>
      <c r="R47" s="401"/>
      <c r="S47" s="401"/>
      <c r="T47" s="342" t="s">
        <v>894</v>
      </c>
      <c r="U47" s="401"/>
      <c r="V47" s="401"/>
      <c r="W47" s="401"/>
      <c r="X47" s="117"/>
      <c r="Y47" s="117"/>
      <c r="Z47" s="117"/>
      <c r="AA47" s="54"/>
      <c r="AB47" s="54"/>
      <c r="AC47" s="54"/>
      <c r="AD47" s="54"/>
      <c r="AE47" s="54"/>
    </row>
    <row r="48" spans="1:31" s="105" customFormat="1" ht="51.75" hidden="1" thickBot="1" x14ac:dyDescent="0.35">
      <c r="A48" s="56" t="s">
        <v>534</v>
      </c>
      <c r="B48" s="846" t="s">
        <v>268</v>
      </c>
      <c r="C48" s="847"/>
      <c r="D48" s="847"/>
      <c r="E48" s="847"/>
      <c r="F48" s="847"/>
      <c r="G48" s="847"/>
      <c r="H48" s="832"/>
      <c r="I48" s="836"/>
      <c r="J48" s="852"/>
      <c r="K48" s="852"/>
      <c r="L48" s="852"/>
      <c r="M48" s="852"/>
      <c r="N48" s="852"/>
      <c r="O48" s="852"/>
      <c r="P48" s="854"/>
      <c r="Q48" s="195" t="s">
        <v>895</v>
      </c>
      <c r="R48" s="402"/>
      <c r="S48" s="402"/>
      <c r="T48" s="343" t="s">
        <v>895</v>
      </c>
      <c r="U48" s="402"/>
      <c r="V48" s="402"/>
      <c r="W48" s="402"/>
      <c r="X48" s="117"/>
      <c r="Y48" s="117"/>
      <c r="Z48" s="117"/>
      <c r="AA48" s="54"/>
      <c r="AB48" s="54"/>
      <c r="AC48" s="54"/>
      <c r="AD48" s="54"/>
      <c r="AE48" s="54"/>
    </row>
    <row r="49" spans="1:31" ht="39" hidden="1" customHeight="1" x14ac:dyDescent="0.3">
      <c r="A49" s="56" t="s">
        <v>594</v>
      </c>
      <c r="B49" s="846" t="s">
        <v>595</v>
      </c>
      <c r="C49" s="847"/>
      <c r="D49" s="847"/>
      <c r="E49" s="847"/>
      <c r="F49" s="847"/>
      <c r="G49" s="847"/>
      <c r="H49" s="833"/>
      <c r="I49" s="836"/>
      <c r="J49" s="853"/>
      <c r="K49" s="852"/>
      <c r="L49" s="852"/>
      <c r="M49" s="852"/>
      <c r="N49" s="852"/>
      <c r="O49" s="852"/>
      <c r="P49" s="854"/>
      <c r="Q49" s="197" t="s">
        <v>907</v>
      </c>
      <c r="R49" s="194"/>
      <c r="S49" s="194"/>
      <c r="T49" s="194" t="s">
        <v>1078</v>
      </c>
      <c r="U49" s="194"/>
      <c r="V49" s="194"/>
      <c r="W49" s="194"/>
      <c r="X49" s="117"/>
      <c r="Y49" s="117"/>
      <c r="Z49" s="117"/>
      <c r="AA49" s="54"/>
      <c r="AB49" s="54"/>
      <c r="AC49" s="54"/>
      <c r="AD49" s="54"/>
      <c r="AE49" s="54"/>
    </row>
    <row r="50" spans="1:31" hidden="1" x14ac:dyDescent="0.3">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row>
    <row r="51" spans="1:31" hidden="1" x14ac:dyDescent="0.3">
      <c r="A51" s="54"/>
      <c r="B51" s="54"/>
      <c r="C51" s="54"/>
      <c r="D51" s="54"/>
      <c r="E51" s="54"/>
      <c r="F51" s="54"/>
      <c r="G51" s="54"/>
      <c r="H51" s="54"/>
      <c r="J51" s="54"/>
      <c r="K51" s="54"/>
      <c r="L51" s="54"/>
      <c r="M51" s="54"/>
      <c r="N51" s="54"/>
      <c r="O51" s="54"/>
      <c r="P51" s="54"/>
      <c r="Q51" s="54"/>
      <c r="R51" s="54"/>
      <c r="S51" s="54"/>
      <c r="T51" s="54"/>
      <c r="U51" s="54"/>
      <c r="V51" s="54"/>
      <c r="W51" s="54"/>
      <c r="X51" s="54"/>
      <c r="Y51" s="54"/>
      <c r="Z51" s="54"/>
      <c r="AA51" s="54"/>
      <c r="AB51" s="54"/>
      <c r="AC51" s="54"/>
      <c r="AD51" s="54"/>
      <c r="AE51" s="54"/>
    </row>
    <row r="52" spans="1:31" x14ac:dyDescent="0.3">
      <c r="A52" s="54"/>
      <c r="B52" s="54"/>
      <c r="C52" s="54"/>
      <c r="D52" s="54"/>
      <c r="E52" s="54"/>
      <c r="F52" s="54"/>
      <c r="G52" s="54"/>
      <c r="H52" s="54"/>
      <c r="J52" s="54"/>
      <c r="K52" s="54"/>
      <c r="L52" s="54"/>
      <c r="M52" s="54"/>
      <c r="N52" s="54"/>
      <c r="O52" s="54"/>
      <c r="P52" s="54"/>
      <c r="Q52" s="54"/>
      <c r="R52" s="54"/>
      <c r="S52" s="54"/>
      <c r="T52" s="54"/>
      <c r="U52" s="54"/>
      <c r="V52" s="54"/>
      <c r="W52" s="54"/>
      <c r="X52" s="54"/>
      <c r="Y52" s="54"/>
      <c r="Z52" s="54"/>
      <c r="AA52" s="54"/>
      <c r="AB52" s="54"/>
      <c r="AC52" s="54"/>
      <c r="AD52" s="54"/>
      <c r="AE52" s="54"/>
    </row>
    <row r="53" spans="1:31" x14ac:dyDescent="0.3">
      <c r="A53" s="54"/>
      <c r="B53" s="54"/>
      <c r="C53" s="54"/>
      <c r="D53" s="54"/>
      <c r="E53" s="54"/>
      <c r="F53" s="54"/>
      <c r="G53" s="54"/>
      <c r="H53" s="54"/>
      <c r="J53" s="54"/>
      <c r="K53" s="54"/>
      <c r="L53" s="54"/>
      <c r="M53" s="54"/>
      <c r="N53" s="54"/>
      <c r="O53" s="54"/>
      <c r="P53" s="54"/>
      <c r="Q53" s="54"/>
      <c r="R53" s="54"/>
      <c r="S53" s="54"/>
      <c r="T53" s="54"/>
      <c r="U53" s="54"/>
      <c r="V53" s="54"/>
      <c r="W53" s="54"/>
      <c r="X53" s="54"/>
      <c r="Y53" s="54"/>
      <c r="Z53" s="54"/>
      <c r="AA53" s="54"/>
      <c r="AB53" s="54"/>
      <c r="AC53" s="54"/>
      <c r="AD53" s="54"/>
      <c r="AE53" s="54"/>
    </row>
    <row r="54" spans="1:31" x14ac:dyDescent="0.3">
      <c r="A54" s="54"/>
      <c r="B54" s="54"/>
      <c r="C54" s="54"/>
      <c r="D54" s="54"/>
      <c r="E54" s="54"/>
      <c r="F54" s="54"/>
      <c r="G54" s="54"/>
      <c r="H54" s="54"/>
      <c r="J54" s="54"/>
      <c r="K54" s="54"/>
      <c r="L54" s="54"/>
      <c r="M54" s="54"/>
      <c r="N54" s="54"/>
      <c r="O54" s="54"/>
      <c r="P54" s="54"/>
      <c r="Q54" s="54"/>
      <c r="R54" s="54"/>
      <c r="S54" s="54"/>
      <c r="T54" s="54"/>
      <c r="U54" s="54"/>
      <c r="V54" s="54"/>
      <c r="W54" s="54"/>
      <c r="X54" s="54"/>
      <c r="Y54" s="54"/>
      <c r="Z54" s="54"/>
      <c r="AA54" s="54"/>
      <c r="AB54" s="54"/>
      <c r="AC54" s="54"/>
      <c r="AD54" s="54"/>
      <c r="AE54" s="54"/>
    </row>
    <row r="55" spans="1:31" x14ac:dyDescent="0.3">
      <c r="A55" s="54"/>
      <c r="B55" s="54"/>
      <c r="C55" s="54"/>
      <c r="D55" s="54"/>
      <c r="E55" s="54"/>
      <c r="F55" s="54"/>
      <c r="G55" s="54"/>
      <c r="H55" s="54"/>
      <c r="J55" s="54"/>
      <c r="K55" s="54"/>
      <c r="L55" s="54"/>
      <c r="M55" s="54"/>
      <c r="N55" s="54"/>
      <c r="O55" s="54"/>
      <c r="P55" s="54"/>
      <c r="Q55" s="54"/>
      <c r="R55" s="54"/>
      <c r="S55" s="54"/>
      <c r="T55" s="54"/>
      <c r="U55" s="54"/>
      <c r="V55" s="54"/>
      <c r="W55" s="54"/>
      <c r="X55" s="54"/>
      <c r="Y55" s="54"/>
      <c r="Z55" s="54"/>
      <c r="AA55" s="54"/>
      <c r="AB55" s="54"/>
      <c r="AC55" s="54"/>
      <c r="AD55" s="54"/>
      <c r="AE55" s="54"/>
    </row>
    <row r="56" spans="1:31" x14ac:dyDescent="0.3">
      <c r="A56" s="54"/>
      <c r="B56" s="54"/>
      <c r="C56" s="54"/>
      <c r="D56" s="54"/>
      <c r="E56" s="54"/>
      <c r="F56" s="54"/>
      <c r="G56" s="54"/>
      <c r="H56" s="54"/>
      <c r="J56" s="54"/>
      <c r="K56" s="54"/>
      <c r="L56" s="54"/>
      <c r="M56" s="54"/>
      <c r="N56" s="54"/>
      <c r="O56" s="54"/>
      <c r="P56" s="54"/>
      <c r="Q56" s="54"/>
      <c r="R56" s="54"/>
      <c r="S56" s="54"/>
      <c r="T56" s="54"/>
      <c r="U56" s="54"/>
      <c r="V56" s="54"/>
      <c r="W56" s="54"/>
      <c r="X56" s="54"/>
      <c r="Y56" s="54"/>
      <c r="Z56" s="54"/>
      <c r="AA56" s="54"/>
      <c r="AB56" s="54"/>
      <c r="AC56" s="54"/>
      <c r="AD56" s="54"/>
      <c r="AE56" s="54"/>
    </row>
    <row r="57" spans="1:31" x14ac:dyDescent="0.3">
      <c r="A57" s="54"/>
      <c r="B57" s="54"/>
      <c r="C57" s="54"/>
      <c r="D57" s="54"/>
      <c r="E57" s="54"/>
      <c r="F57" s="54"/>
      <c r="G57" s="54"/>
      <c r="H57" s="54"/>
      <c r="J57" s="54"/>
      <c r="K57" s="54"/>
      <c r="L57" s="54"/>
      <c r="M57" s="54"/>
      <c r="N57" s="54"/>
      <c r="O57" s="54"/>
      <c r="P57" s="54"/>
      <c r="Q57" s="54"/>
      <c r="R57" s="54"/>
      <c r="S57" s="54"/>
      <c r="T57" s="54"/>
      <c r="U57" s="54"/>
      <c r="V57" s="54"/>
      <c r="W57" s="54"/>
      <c r="X57" s="54"/>
      <c r="Y57" s="54"/>
      <c r="Z57" s="54"/>
      <c r="AA57" s="54"/>
      <c r="AB57" s="54"/>
      <c r="AC57" s="54"/>
      <c r="AD57" s="54"/>
      <c r="AE57" s="54"/>
    </row>
    <row r="58" spans="1:31" x14ac:dyDescent="0.3">
      <c r="A58" s="54"/>
      <c r="B58" s="54"/>
      <c r="C58" s="54"/>
      <c r="D58" s="54"/>
      <c r="E58" s="54"/>
      <c r="F58" s="54"/>
      <c r="G58" s="54"/>
      <c r="H58" s="54"/>
      <c r="J58" s="54"/>
      <c r="K58" s="54"/>
      <c r="L58" s="54"/>
      <c r="M58" s="54"/>
      <c r="N58" s="54"/>
      <c r="O58" s="54"/>
      <c r="P58" s="54"/>
      <c r="Q58" s="54"/>
      <c r="R58" s="54"/>
      <c r="S58" s="54"/>
      <c r="T58" s="54"/>
      <c r="U58" s="54"/>
      <c r="V58" s="54"/>
      <c r="W58" s="54"/>
      <c r="X58" s="54"/>
      <c r="Y58" s="54"/>
      <c r="Z58" s="54"/>
      <c r="AA58" s="54"/>
      <c r="AB58" s="54"/>
      <c r="AC58" s="54"/>
      <c r="AD58" s="54"/>
      <c r="AE58" s="54"/>
    </row>
    <row r="59" spans="1:31" x14ac:dyDescent="0.3">
      <c r="A59" s="54"/>
      <c r="B59" s="54"/>
      <c r="C59" s="54"/>
      <c r="D59" s="54"/>
      <c r="E59" s="54"/>
      <c r="F59" s="54"/>
      <c r="G59" s="54"/>
      <c r="H59" s="54"/>
      <c r="J59" s="54"/>
      <c r="K59" s="54"/>
      <c r="L59" s="54"/>
      <c r="M59" s="54"/>
      <c r="N59" s="54"/>
      <c r="O59" s="54"/>
      <c r="P59" s="54"/>
      <c r="Q59" s="54"/>
      <c r="R59" s="54"/>
      <c r="S59" s="54"/>
      <c r="T59" s="54"/>
      <c r="U59" s="54"/>
      <c r="V59" s="54"/>
      <c r="W59" s="54"/>
      <c r="X59" s="54"/>
      <c r="Y59" s="54"/>
      <c r="Z59" s="54"/>
      <c r="AA59" s="54"/>
      <c r="AB59" s="54"/>
      <c r="AC59" s="54"/>
      <c r="AD59" s="54"/>
      <c r="AE59" s="54"/>
    </row>
    <row r="60" spans="1:31" x14ac:dyDescent="0.3">
      <c r="A60" s="54"/>
      <c r="B60" s="54"/>
      <c r="C60" s="54"/>
      <c r="D60" s="54"/>
      <c r="E60" s="54"/>
      <c r="F60" s="54"/>
      <c r="G60" s="54"/>
      <c r="H60" s="54"/>
      <c r="J60" s="54"/>
      <c r="K60" s="54"/>
      <c r="L60" s="54"/>
      <c r="M60" s="54"/>
      <c r="N60" s="54"/>
      <c r="O60" s="54"/>
      <c r="P60" s="54"/>
      <c r="Q60" s="54"/>
      <c r="R60" s="54"/>
      <c r="S60" s="54"/>
      <c r="T60" s="54"/>
      <c r="U60" s="54"/>
      <c r="V60" s="54"/>
      <c r="W60" s="54"/>
      <c r="X60" s="54"/>
      <c r="Y60" s="54"/>
      <c r="Z60" s="54"/>
      <c r="AA60" s="54"/>
      <c r="AB60" s="54"/>
      <c r="AC60" s="54"/>
      <c r="AD60" s="54"/>
      <c r="AE60" s="54"/>
    </row>
    <row r="61" spans="1:31" x14ac:dyDescent="0.3">
      <c r="A61" s="54"/>
      <c r="B61" s="54"/>
      <c r="C61" s="54"/>
      <c r="D61" s="54"/>
      <c r="E61" s="54"/>
      <c r="F61" s="54"/>
      <c r="G61" s="54"/>
      <c r="H61" s="54"/>
      <c r="J61" s="54"/>
      <c r="K61" s="54"/>
      <c r="L61" s="54"/>
      <c r="M61" s="54"/>
      <c r="N61" s="54"/>
      <c r="O61" s="54"/>
      <c r="P61" s="54"/>
      <c r="Q61" s="54"/>
      <c r="R61" s="54"/>
      <c r="S61" s="54"/>
      <c r="T61" s="54"/>
      <c r="U61" s="54"/>
      <c r="V61" s="54"/>
      <c r="W61" s="54"/>
      <c r="X61" s="54"/>
      <c r="Y61" s="54"/>
      <c r="Z61" s="54"/>
      <c r="AA61" s="54"/>
      <c r="AB61" s="54"/>
      <c r="AC61" s="54"/>
      <c r="AD61" s="54"/>
      <c r="AE61" s="54"/>
    </row>
    <row r="62" spans="1:31" x14ac:dyDescent="0.3">
      <c r="A62" s="54"/>
      <c r="B62" s="54"/>
      <c r="C62" s="54"/>
      <c r="D62" s="54"/>
      <c r="E62" s="54"/>
      <c r="F62" s="54"/>
      <c r="G62" s="54"/>
      <c r="H62" s="54"/>
      <c r="J62" s="54"/>
      <c r="K62" s="54"/>
      <c r="L62" s="54"/>
      <c r="M62" s="54"/>
      <c r="N62" s="54"/>
      <c r="O62" s="54"/>
      <c r="P62" s="54"/>
      <c r="Q62" s="54"/>
      <c r="R62" s="54"/>
      <c r="S62" s="54"/>
      <c r="T62" s="54"/>
      <c r="U62" s="54"/>
      <c r="V62" s="54"/>
      <c r="W62" s="54"/>
      <c r="X62" s="54"/>
      <c r="Y62" s="54"/>
      <c r="Z62" s="54"/>
      <c r="AA62" s="54"/>
      <c r="AB62" s="54"/>
      <c r="AC62" s="54"/>
      <c r="AD62" s="54"/>
      <c r="AE62" s="54"/>
    </row>
    <row r="63" spans="1:31" x14ac:dyDescent="0.3">
      <c r="A63" s="54"/>
      <c r="B63" s="54"/>
      <c r="C63" s="54"/>
      <c r="D63" s="54"/>
      <c r="E63" s="54"/>
      <c r="F63" s="54"/>
      <c r="G63" s="54"/>
      <c r="H63" s="54"/>
      <c r="J63" s="54"/>
      <c r="K63" s="54"/>
      <c r="L63" s="54"/>
      <c r="M63" s="54"/>
      <c r="N63" s="54"/>
      <c r="O63" s="54"/>
      <c r="P63" s="54"/>
      <c r="Q63" s="54"/>
      <c r="R63" s="54"/>
      <c r="S63" s="54"/>
      <c r="T63" s="54"/>
      <c r="U63" s="54"/>
      <c r="V63" s="54"/>
      <c r="W63" s="54"/>
      <c r="X63" s="54"/>
      <c r="Y63" s="54"/>
      <c r="Z63" s="54"/>
      <c r="AA63" s="54"/>
      <c r="AB63" s="54"/>
      <c r="AC63" s="54"/>
      <c r="AD63" s="54"/>
      <c r="AE63" s="54"/>
    </row>
    <row r="64" spans="1:31" x14ac:dyDescent="0.3">
      <c r="A64" s="54"/>
      <c r="B64" s="54"/>
      <c r="C64" s="54"/>
      <c r="D64" s="54"/>
      <c r="E64" s="54"/>
      <c r="F64" s="54"/>
      <c r="G64" s="54"/>
      <c r="H64" s="54"/>
      <c r="J64" s="54"/>
      <c r="K64" s="54"/>
      <c r="L64" s="54"/>
      <c r="M64" s="54"/>
      <c r="N64" s="54"/>
      <c r="O64" s="54"/>
      <c r="P64" s="54"/>
      <c r="Q64" s="54"/>
      <c r="R64" s="54"/>
      <c r="S64" s="54"/>
      <c r="T64" s="54"/>
      <c r="U64" s="54"/>
      <c r="V64" s="54"/>
      <c r="W64" s="54"/>
      <c r="X64" s="54"/>
      <c r="Y64" s="54"/>
      <c r="Z64" s="54"/>
      <c r="AA64" s="54"/>
      <c r="AB64" s="54"/>
      <c r="AC64" s="54"/>
      <c r="AD64" s="54"/>
      <c r="AE64" s="54"/>
    </row>
    <row r="65" spans="1:31" x14ac:dyDescent="0.3">
      <c r="A65" s="54"/>
      <c r="B65" s="54"/>
      <c r="C65" s="54"/>
      <c r="D65" s="54"/>
      <c r="E65" s="54"/>
      <c r="F65" s="54"/>
      <c r="G65" s="54"/>
      <c r="H65" s="54"/>
      <c r="J65" s="54"/>
      <c r="K65" s="54"/>
      <c r="L65" s="54"/>
      <c r="M65" s="54"/>
      <c r="N65" s="54"/>
      <c r="O65" s="54"/>
      <c r="P65" s="54"/>
      <c r="Q65" s="54"/>
      <c r="R65" s="54"/>
      <c r="S65" s="54"/>
      <c r="T65" s="54"/>
      <c r="U65" s="54"/>
      <c r="V65" s="54"/>
      <c r="W65" s="54"/>
      <c r="X65" s="54"/>
      <c r="Y65" s="54"/>
      <c r="Z65" s="54"/>
      <c r="AA65" s="54"/>
      <c r="AB65" s="54"/>
      <c r="AC65" s="54"/>
      <c r="AD65" s="54"/>
      <c r="AE65" s="54"/>
    </row>
    <row r="66" spans="1:31" x14ac:dyDescent="0.3">
      <c r="A66" s="54"/>
      <c r="B66" s="54"/>
      <c r="C66" s="54"/>
      <c r="D66" s="54"/>
      <c r="E66" s="54"/>
      <c r="F66" s="54"/>
      <c r="G66" s="54"/>
      <c r="H66" s="54"/>
      <c r="J66" s="54"/>
      <c r="K66" s="54"/>
      <c r="L66" s="54"/>
      <c r="M66" s="54"/>
      <c r="N66" s="54"/>
      <c r="O66" s="54"/>
      <c r="P66" s="54"/>
      <c r="Q66" s="54"/>
      <c r="R66" s="54"/>
      <c r="S66" s="54"/>
      <c r="T66" s="54"/>
      <c r="U66" s="54"/>
      <c r="V66" s="54"/>
      <c r="W66" s="54"/>
      <c r="X66" s="54"/>
      <c r="Y66" s="54"/>
      <c r="Z66" s="54"/>
      <c r="AA66" s="54"/>
      <c r="AB66" s="54"/>
      <c r="AC66" s="54"/>
      <c r="AD66" s="54"/>
      <c r="AE66" s="54"/>
    </row>
    <row r="67" spans="1:31" x14ac:dyDescent="0.3">
      <c r="A67" s="54"/>
      <c r="B67" s="54"/>
      <c r="C67" s="54"/>
      <c r="D67" s="54"/>
      <c r="E67" s="54"/>
      <c r="F67" s="54"/>
      <c r="G67" s="54"/>
      <c r="H67" s="54"/>
      <c r="J67" s="54"/>
      <c r="K67" s="54"/>
      <c r="L67" s="54"/>
      <c r="M67" s="54"/>
      <c r="N67" s="54"/>
      <c r="O67" s="54"/>
      <c r="P67" s="54"/>
      <c r="Q67" s="54"/>
      <c r="R67" s="54"/>
      <c r="S67" s="54"/>
      <c r="T67" s="54"/>
      <c r="U67" s="54"/>
      <c r="V67" s="54"/>
      <c r="W67" s="54"/>
      <c r="X67" s="54"/>
      <c r="Y67" s="54"/>
      <c r="Z67" s="54"/>
      <c r="AA67" s="54"/>
      <c r="AB67" s="54"/>
      <c r="AC67" s="54"/>
      <c r="AD67" s="54"/>
      <c r="AE67" s="54"/>
    </row>
    <row r="68" spans="1:31" x14ac:dyDescent="0.3">
      <c r="A68" s="54"/>
      <c r="B68" s="54"/>
      <c r="C68" s="54"/>
      <c r="D68" s="54"/>
      <c r="E68" s="54"/>
      <c r="F68" s="54"/>
      <c r="G68" s="54"/>
      <c r="H68" s="54"/>
      <c r="J68" s="54"/>
      <c r="K68" s="54"/>
      <c r="L68" s="54"/>
      <c r="M68" s="54"/>
      <c r="N68" s="54"/>
      <c r="O68" s="54"/>
      <c r="P68" s="54"/>
      <c r="Q68" s="54"/>
      <c r="R68" s="54"/>
      <c r="S68" s="54"/>
      <c r="T68" s="54"/>
      <c r="U68" s="54"/>
      <c r="V68" s="54"/>
      <c r="W68" s="54"/>
      <c r="X68" s="54"/>
      <c r="Y68" s="54"/>
      <c r="Z68" s="54"/>
      <c r="AA68" s="54"/>
      <c r="AB68" s="54"/>
      <c r="AC68" s="54"/>
      <c r="AD68" s="54"/>
      <c r="AE68" s="54"/>
    </row>
    <row r="69" spans="1:31" x14ac:dyDescent="0.3">
      <c r="A69" s="54"/>
      <c r="B69" s="54"/>
      <c r="C69" s="54"/>
      <c r="D69" s="54"/>
      <c r="E69" s="54"/>
      <c r="F69" s="54"/>
      <c r="G69" s="54"/>
      <c r="H69" s="54"/>
      <c r="J69" s="54"/>
      <c r="K69" s="54"/>
      <c r="L69" s="54"/>
      <c r="M69" s="54"/>
      <c r="N69" s="54"/>
      <c r="O69" s="54"/>
      <c r="P69" s="54"/>
      <c r="Q69" s="54"/>
      <c r="R69" s="54"/>
      <c r="S69" s="54"/>
      <c r="T69" s="54"/>
      <c r="U69" s="54"/>
      <c r="V69" s="54"/>
      <c r="W69" s="54"/>
      <c r="X69" s="54"/>
      <c r="Y69" s="54"/>
      <c r="Z69" s="54"/>
      <c r="AA69" s="54"/>
      <c r="AB69" s="54"/>
      <c r="AC69" s="54"/>
      <c r="AD69" s="54"/>
      <c r="AE69" s="54"/>
    </row>
    <row r="70" spans="1:31" x14ac:dyDescent="0.3">
      <c r="A70" s="54"/>
      <c r="B70" s="54"/>
      <c r="C70" s="54"/>
      <c r="D70" s="54"/>
      <c r="E70" s="54"/>
      <c r="F70" s="54"/>
      <c r="G70" s="54"/>
      <c r="H70" s="54"/>
      <c r="J70" s="54"/>
      <c r="K70" s="54"/>
      <c r="L70" s="54"/>
      <c r="M70" s="54"/>
      <c r="N70" s="54"/>
      <c r="O70" s="54"/>
      <c r="P70" s="54"/>
      <c r="Q70" s="54"/>
      <c r="R70" s="54"/>
      <c r="S70" s="54"/>
      <c r="T70" s="54"/>
      <c r="U70" s="54"/>
      <c r="V70" s="54"/>
      <c r="W70" s="54"/>
      <c r="X70" s="54"/>
      <c r="Y70" s="54"/>
      <c r="Z70" s="54"/>
      <c r="AA70" s="54"/>
      <c r="AB70" s="54"/>
      <c r="AC70" s="54"/>
      <c r="AD70" s="54"/>
      <c r="AE70" s="54"/>
    </row>
    <row r="71" spans="1:31" x14ac:dyDescent="0.3">
      <c r="A71" s="54"/>
      <c r="B71" s="54"/>
      <c r="C71" s="54"/>
      <c r="D71" s="54"/>
      <c r="E71" s="54"/>
      <c r="F71" s="54"/>
      <c r="G71" s="54"/>
      <c r="H71" s="54"/>
      <c r="J71" s="54"/>
      <c r="K71" s="54"/>
      <c r="L71" s="54"/>
      <c r="M71" s="54"/>
      <c r="N71" s="54"/>
      <c r="O71" s="54"/>
      <c r="P71" s="54"/>
      <c r="Q71" s="54"/>
      <c r="R71" s="54"/>
      <c r="S71" s="54"/>
      <c r="T71" s="54"/>
      <c r="U71" s="54"/>
      <c r="V71" s="54"/>
      <c r="W71" s="54"/>
      <c r="X71" s="54"/>
      <c r="Y71" s="54"/>
      <c r="Z71" s="54"/>
      <c r="AA71" s="54"/>
      <c r="AB71" s="54"/>
      <c r="AC71" s="54"/>
      <c r="AD71" s="54"/>
      <c r="AE71" s="54"/>
    </row>
    <row r="72" spans="1:31" x14ac:dyDescent="0.3">
      <c r="A72" s="54"/>
      <c r="B72" s="54"/>
      <c r="C72" s="54"/>
      <c r="D72" s="54"/>
      <c r="E72" s="54"/>
      <c r="F72" s="54"/>
      <c r="G72" s="54"/>
      <c r="H72" s="54"/>
      <c r="J72" s="54"/>
      <c r="K72" s="54"/>
      <c r="L72" s="54"/>
      <c r="M72" s="54"/>
      <c r="N72" s="54"/>
      <c r="O72" s="54"/>
      <c r="P72" s="54"/>
      <c r="Q72" s="54"/>
      <c r="R72" s="54"/>
      <c r="S72" s="54"/>
      <c r="T72" s="54"/>
      <c r="U72" s="54"/>
      <c r="V72" s="54"/>
      <c r="W72" s="54"/>
      <c r="X72" s="54"/>
      <c r="Y72" s="54"/>
      <c r="Z72" s="54"/>
      <c r="AA72" s="54"/>
      <c r="AB72" s="54"/>
      <c r="AC72" s="54"/>
      <c r="AD72" s="54"/>
      <c r="AE72" s="54"/>
    </row>
    <row r="73" spans="1:31" x14ac:dyDescent="0.3">
      <c r="A73" s="54"/>
      <c r="B73" s="54"/>
      <c r="C73" s="54"/>
      <c r="D73" s="54"/>
      <c r="E73" s="54"/>
      <c r="F73" s="54"/>
      <c r="G73" s="54"/>
      <c r="H73" s="54"/>
      <c r="J73" s="54"/>
      <c r="K73" s="54"/>
      <c r="L73" s="54"/>
      <c r="M73" s="54"/>
      <c r="N73" s="54"/>
      <c r="O73" s="54"/>
      <c r="P73" s="54"/>
      <c r="Q73" s="54"/>
      <c r="R73" s="54"/>
      <c r="S73" s="54"/>
      <c r="T73" s="54"/>
      <c r="U73" s="54"/>
      <c r="V73" s="54"/>
      <c r="W73" s="54"/>
      <c r="X73" s="54"/>
      <c r="Y73" s="54"/>
      <c r="Z73" s="54"/>
      <c r="AA73" s="54"/>
      <c r="AB73" s="54"/>
      <c r="AC73" s="54"/>
      <c r="AD73" s="54"/>
      <c r="AE73" s="54"/>
    </row>
    <row r="74" spans="1:31" x14ac:dyDescent="0.3">
      <c r="A74" s="54"/>
      <c r="B74" s="54"/>
      <c r="C74" s="54"/>
      <c r="D74" s="54"/>
      <c r="E74" s="54"/>
      <c r="F74" s="54"/>
      <c r="G74" s="54"/>
      <c r="H74" s="54"/>
      <c r="J74" s="54"/>
      <c r="K74" s="54"/>
      <c r="L74" s="54"/>
      <c r="M74" s="54"/>
      <c r="N74" s="54"/>
      <c r="O74" s="54"/>
      <c r="P74" s="54"/>
      <c r="Q74" s="54"/>
      <c r="R74" s="54"/>
      <c r="S74" s="54"/>
      <c r="T74" s="54"/>
      <c r="U74" s="54"/>
      <c r="V74" s="54"/>
      <c r="W74" s="54"/>
      <c r="X74" s="54"/>
      <c r="Y74" s="54"/>
      <c r="Z74" s="54"/>
      <c r="AA74" s="54"/>
      <c r="AB74" s="54"/>
      <c r="AC74" s="54"/>
      <c r="AD74" s="54"/>
      <c r="AE74" s="54"/>
    </row>
    <row r="75" spans="1:31" x14ac:dyDescent="0.3">
      <c r="A75" s="54"/>
      <c r="B75" s="54"/>
      <c r="C75" s="54"/>
      <c r="D75" s="54"/>
      <c r="E75" s="54"/>
      <c r="F75" s="54"/>
      <c r="G75" s="54"/>
      <c r="H75" s="54"/>
      <c r="J75" s="54"/>
      <c r="K75" s="54"/>
      <c r="L75" s="54"/>
      <c r="M75" s="54"/>
      <c r="N75" s="54"/>
      <c r="O75" s="54"/>
      <c r="P75" s="54"/>
      <c r="Q75" s="54"/>
      <c r="R75" s="54"/>
      <c r="S75" s="54"/>
      <c r="T75" s="54"/>
      <c r="U75" s="54"/>
      <c r="V75" s="54"/>
      <c r="W75" s="54"/>
      <c r="X75" s="54"/>
      <c r="Y75" s="54"/>
      <c r="Z75" s="54"/>
      <c r="AA75" s="54"/>
      <c r="AB75" s="54"/>
      <c r="AC75" s="54"/>
      <c r="AD75" s="54"/>
      <c r="AE75" s="54"/>
    </row>
    <row r="76" spans="1:31" x14ac:dyDescent="0.3">
      <c r="A76" s="54"/>
      <c r="B76" s="54"/>
      <c r="C76" s="54"/>
      <c r="D76" s="54"/>
      <c r="E76" s="54"/>
      <c r="F76" s="54"/>
      <c r="G76" s="54"/>
      <c r="H76" s="54"/>
      <c r="J76" s="54"/>
      <c r="K76" s="54"/>
      <c r="L76" s="54"/>
      <c r="M76" s="54"/>
      <c r="N76" s="54"/>
      <c r="O76" s="54"/>
      <c r="P76" s="54"/>
      <c r="Q76" s="54"/>
      <c r="R76" s="54"/>
      <c r="S76" s="54"/>
      <c r="T76" s="54"/>
      <c r="U76" s="54"/>
      <c r="V76" s="54"/>
      <c r="W76" s="54"/>
      <c r="X76" s="54"/>
      <c r="Y76" s="54"/>
      <c r="Z76" s="54"/>
      <c r="AA76" s="54"/>
      <c r="AB76" s="54"/>
      <c r="AC76" s="54"/>
      <c r="AD76" s="54"/>
      <c r="AE76" s="54"/>
    </row>
    <row r="77" spans="1:31" x14ac:dyDescent="0.3">
      <c r="A77" s="54"/>
      <c r="B77" s="54"/>
      <c r="C77" s="54"/>
      <c r="D77" s="54"/>
      <c r="E77" s="54"/>
      <c r="F77" s="54"/>
      <c r="G77" s="54"/>
      <c r="H77" s="54"/>
      <c r="J77" s="54"/>
      <c r="K77" s="54"/>
      <c r="L77" s="54"/>
      <c r="M77" s="54"/>
      <c r="N77" s="54"/>
      <c r="O77" s="54"/>
      <c r="P77" s="54"/>
      <c r="Q77" s="54"/>
      <c r="R77" s="54"/>
      <c r="S77" s="54"/>
      <c r="T77" s="54"/>
      <c r="U77" s="54"/>
      <c r="V77" s="54"/>
      <c r="W77" s="54"/>
      <c r="X77" s="54"/>
      <c r="Y77" s="54"/>
      <c r="Z77" s="54"/>
      <c r="AA77" s="54"/>
      <c r="AB77" s="54"/>
      <c r="AC77" s="54"/>
      <c r="AD77" s="54"/>
      <c r="AE77" s="54"/>
    </row>
    <row r="78" spans="1:31" x14ac:dyDescent="0.3">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row>
    <row r="79" spans="1:31" x14ac:dyDescent="0.3">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row>
    <row r="80" spans="1:31" x14ac:dyDescent="0.3">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row>
    <row r="81" spans="1:31" x14ac:dyDescent="0.3">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row>
    <row r="82" spans="1:31" x14ac:dyDescent="0.3">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row>
    <row r="83" spans="1:31" x14ac:dyDescent="0.3">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row>
    <row r="84" spans="1:31" x14ac:dyDescent="0.3">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row>
    <row r="85" spans="1:31" x14ac:dyDescent="0.3">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row>
    <row r="86" spans="1:31" x14ac:dyDescent="0.3">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row>
    <row r="87" spans="1:31" x14ac:dyDescent="0.3">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row>
    <row r="88" spans="1:31" x14ac:dyDescent="0.3">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row>
    <row r="89" spans="1:31" x14ac:dyDescent="0.3">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row>
    <row r="90" spans="1:31" x14ac:dyDescent="0.3">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row>
    <row r="91" spans="1:31" x14ac:dyDescent="0.3">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row>
    <row r="92" spans="1:31" x14ac:dyDescent="0.3">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row>
    <row r="93" spans="1:31" x14ac:dyDescent="0.3">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row>
    <row r="94" spans="1:31" x14ac:dyDescent="0.3">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row>
    <row r="95" spans="1:31" x14ac:dyDescent="0.3">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row>
    <row r="96" spans="1:31" x14ac:dyDescent="0.3">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row>
    <row r="97" spans="1:31" x14ac:dyDescent="0.3">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row>
    <row r="98" spans="1:31" x14ac:dyDescent="0.3">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row>
    <row r="99" spans="1:31" x14ac:dyDescent="0.3">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row>
    <row r="100" spans="1:31" x14ac:dyDescent="0.3">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row>
    <row r="101" spans="1:31" x14ac:dyDescent="0.3">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row>
    <row r="102" spans="1:31" x14ac:dyDescent="0.3">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row>
    <row r="103" spans="1:31" x14ac:dyDescent="0.3">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row>
    <row r="104" spans="1:31" x14ac:dyDescent="0.3">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row>
    <row r="105" spans="1:31" x14ac:dyDescent="0.3">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row>
    <row r="106" spans="1:31" x14ac:dyDescent="0.3">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row>
    <row r="107" spans="1:31" x14ac:dyDescent="0.3">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row>
    <row r="108" spans="1:31" x14ac:dyDescent="0.3">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row>
    <row r="109" spans="1:31" x14ac:dyDescent="0.3">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row>
    <row r="110" spans="1:31" x14ac:dyDescent="0.3">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row>
    <row r="111" spans="1:31" x14ac:dyDescent="0.3">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row>
    <row r="112" spans="1:31" x14ac:dyDescent="0.3">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row>
    <row r="113" spans="1:31" x14ac:dyDescent="0.3">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row>
    <row r="114" spans="1:31" x14ac:dyDescent="0.3">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row>
    <row r="115" spans="1:31" x14ac:dyDescent="0.3">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row>
    <row r="116" spans="1:31" x14ac:dyDescent="0.3">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row>
    <row r="117" spans="1:31" x14ac:dyDescent="0.3">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row>
    <row r="118" spans="1:31" x14ac:dyDescent="0.3">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row>
    <row r="119" spans="1:31" x14ac:dyDescent="0.3">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row>
    <row r="120" spans="1:31" x14ac:dyDescent="0.3">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row>
    <row r="121" spans="1:31" x14ac:dyDescent="0.3">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row>
    <row r="122" spans="1:31" x14ac:dyDescent="0.3">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row>
    <row r="123" spans="1:31" x14ac:dyDescent="0.3">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row>
    <row r="124" spans="1:31" x14ac:dyDescent="0.3">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row>
    <row r="125" spans="1:31" x14ac:dyDescent="0.3">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row>
    <row r="126" spans="1:31" x14ac:dyDescent="0.3">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row>
    <row r="127" spans="1:31" x14ac:dyDescent="0.3">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row>
    <row r="128" spans="1:31" x14ac:dyDescent="0.3">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row>
    <row r="129" spans="1:31" x14ac:dyDescent="0.3">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row>
    <row r="130" spans="1:31" x14ac:dyDescent="0.3">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row>
    <row r="131" spans="1:31" x14ac:dyDescent="0.3">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row>
    <row r="132" spans="1:31" x14ac:dyDescent="0.3">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row>
    <row r="133" spans="1:31" x14ac:dyDescent="0.3">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row>
    <row r="134" spans="1:31" x14ac:dyDescent="0.3">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row>
    <row r="135" spans="1:31" x14ac:dyDescent="0.3">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row>
    <row r="136" spans="1:31" x14ac:dyDescent="0.3">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row>
    <row r="137" spans="1:31" x14ac:dyDescent="0.3">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row>
    <row r="138" spans="1:31" x14ac:dyDescent="0.3">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row>
    <row r="139" spans="1:31" x14ac:dyDescent="0.3">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row>
    <row r="140" spans="1:31" x14ac:dyDescent="0.3">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row>
    <row r="141" spans="1:31" x14ac:dyDescent="0.3">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row>
    <row r="142" spans="1:31" x14ac:dyDescent="0.3">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row>
    <row r="143" spans="1:31" x14ac:dyDescent="0.3">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row>
    <row r="144" spans="1:31" x14ac:dyDescent="0.3">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row>
    <row r="145" spans="1:31" x14ac:dyDescent="0.3">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row>
    <row r="146" spans="1:31" x14ac:dyDescent="0.3">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row>
    <row r="147" spans="1:31" x14ac:dyDescent="0.3">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row>
    <row r="148" spans="1:31" x14ac:dyDescent="0.3">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row>
    <row r="149" spans="1:31" x14ac:dyDescent="0.3">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row>
    <row r="150" spans="1:31" x14ac:dyDescent="0.3">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row>
    <row r="151" spans="1:31" x14ac:dyDescent="0.3">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row>
    <row r="152" spans="1:31" x14ac:dyDescent="0.3">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row>
    <row r="153" spans="1:31" x14ac:dyDescent="0.3">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row>
    <row r="154" spans="1:31" x14ac:dyDescent="0.3">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row>
    <row r="155" spans="1:31" x14ac:dyDescent="0.3">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row>
    <row r="156" spans="1:31" x14ac:dyDescent="0.3">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row>
    <row r="157" spans="1:31" x14ac:dyDescent="0.3">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row>
    <row r="158" spans="1:31" x14ac:dyDescent="0.3">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row>
    <row r="159" spans="1:31" x14ac:dyDescent="0.3">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row>
    <row r="160" spans="1:31" x14ac:dyDescent="0.3">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row>
    <row r="161" spans="1:31" x14ac:dyDescent="0.3">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row>
    <row r="162" spans="1:31" x14ac:dyDescent="0.3">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row>
    <row r="163" spans="1:31" x14ac:dyDescent="0.3">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row>
    <row r="164" spans="1:31" x14ac:dyDescent="0.3">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row>
    <row r="165" spans="1:31" x14ac:dyDescent="0.3">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row>
    <row r="166" spans="1:31" x14ac:dyDescent="0.3">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row>
    <row r="167" spans="1:31" x14ac:dyDescent="0.3">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row>
    <row r="168" spans="1:31" x14ac:dyDescent="0.3">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row>
    <row r="169" spans="1:31" x14ac:dyDescent="0.3">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row>
    <row r="170" spans="1:31" x14ac:dyDescent="0.3">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row>
    <row r="171" spans="1:31" x14ac:dyDescent="0.3">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row>
    <row r="172" spans="1:31" x14ac:dyDescent="0.3">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row>
    <row r="173" spans="1:31" x14ac:dyDescent="0.3">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row>
    <row r="174" spans="1:31" x14ac:dyDescent="0.3">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row>
    <row r="175" spans="1:31" x14ac:dyDescent="0.3">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row>
    <row r="176" spans="1:31" x14ac:dyDescent="0.3">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row>
    <row r="177" spans="1:31" x14ac:dyDescent="0.3">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row>
    <row r="178" spans="1:31" x14ac:dyDescent="0.3">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row>
    <row r="179" spans="1:31" x14ac:dyDescent="0.3">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row>
    <row r="180" spans="1:31" x14ac:dyDescent="0.3">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row>
    <row r="181" spans="1:31" x14ac:dyDescent="0.3">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row>
    <row r="182" spans="1:31" x14ac:dyDescent="0.3">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row>
    <row r="183" spans="1:31" x14ac:dyDescent="0.3">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row>
    <row r="184" spans="1:31" x14ac:dyDescent="0.3">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row>
    <row r="185" spans="1:31" x14ac:dyDescent="0.3">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row>
    <row r="186" spans="1:31" x14ac:dyDescent="0.3">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row>
    <row r="187" spans="1:31" x14ac:dyDescent="0.3">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row>
    <row r="188" spans="1:31" x14ac:dyDescent="0.3">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row>
    <row r="189" spans="1:31" x14ac:dyDescent="0.3">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row>
    <row r="190" spans="1:31" x14ac:dyDescent="0.3">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row>
    <row r="191" spans="1:31" x14ac:dyDescent="0.3">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row>
    <row r="192" spans="1:31" x14ac:dyDescent="0.3">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row>
    <row r="193" spans="1:31" x14ac:dyDescent="0.3">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row>
    <row r="194" spans="1:31" x14ac:dyDescent="0.3">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row>
    <row r="195" spans="1:31" x14ac:dyDescent="0.3">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row>
    <row r="196" spans="1:31" x14ac:dyDescent="0.3">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row>
    <row r="197" spans="1:31" x14ac:dyDescent="0.3">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row>
    <row r="198" spans="1:31" x14ac:dyDescent="0.3">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row>
    <row r="199" spans="1:31" x14ac:dyDescent="0.3">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row>
    <row r="200" spans="1:31" x14ac:dyDescent="0.3">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row>
    <row r="201" spans="1:31" x14ac:dyDescent="0.3">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row>
    <row r="202" spans="1:31" x14ac:dyDescent="0.3">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row>
    <row r="203" spans="1:31" x14ac:dyDescent="0.3">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row>
    <row r="204" spans="1:31" x14ac:dyDescent="0.3">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row>
    <row r="205" spans="1:31" x14ac:dyDescent="0.3">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row>
    <row r="206" spans="1:31" x14ac:dyDescent="0.3">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row>
    <row r="207" spans="1:31" x14ac:dyDescent="0.3">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row>
    <row r="208" spans="1:31" x14ac:dyDescent="0.3">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row>
    <row r="209" spans="1:31" x14ac:dyDescent="0.3">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row>
    <row r="210" spans="1:31" x14ac:dyDescent="0.3">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row>
    <row r="211" spans="1:31" x14ac:dyDescent="0.3">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row>
    <row r="212" spans="1:31" x14ac:dyDescent="0.3">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row>
    <row r="213" spans="1:31" x14ac:dyDescent="0.3">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row>
    <row r="214" spans="1:31" x14ac:dyDescent="0.3">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row>
    <row r="215" spans="1:31" x14ac:dyDescent="0.3">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row>
    <row r="216" spans="1:31" x14ac:dyDescent="0.3">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row>
    <row r="217" spans="1:31" x14ac:dyDescent="0.3">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row>
    <row r="218" spans="1:31" x14ac:dyDescent="0.3">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row>
    <row r="219" spans="1:31" x14ac:dyDescent="0.3">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row>
    <row r="220" spans="1:31" x14ac:dyDescent="0.3">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row>
    <row r="221" spans="1:31" x14ac:dyDescent="0.3">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row>
    <row r="222" spans="1:31" x14ac:dyDescent="0.3">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row>
    <row r="223" spans="1:31" x14ac:dyDescent="0.3">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row>
    <row r="224" spans="1:31" x14ac:dyDescent="0.3">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row>
    <row r="225" spans="1:31" x14ac:dyDescent="0.3">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row>
    <row r="226" spans="1:31" x14ac:dyDescent="0.3">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row>
    <row r="227" spans="1:31" x14ac:dyDescent="0.3">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row>
    <row r="228" spans="1:31" x14ac:dyDescent="0.3">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row>
    <row r="229" spans="1:31" x14ac:dyDescent="0.3">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row>
    <row r="230" spans="1:31" x14ac:dyDescent="0.3">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row>
    <row r="231" spans="1:31" x14ac:dyDescent="0.3">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row>
    <row r="232" spans="1:31" x14ac:dyDescent="0.3">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row>
    <row r="233" spans="1:31" x14ac:dyDescent="0.3">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row>
    <row r="234" spans="1:31" x14ac:dyDescent="0.3">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row>
    <row r="235" spans="1:31" x14ac:dyDescent="0.3">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row>
    <row r="236" spans="1:31" x14ac:dyDescent="0.3">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row>
    <row r="237" spans="1:31" x14ac:dyDescent="0.3">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row>
    <row r="238" spans="1:31" x14ac:dyDescent="0.3">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row>
    <row r="239" spans="1:31" x14ac:dyDescent="0.3">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row>
    <row r="240" spans="1:31" x14ac:dyDescent="0.3">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row>
    <row r="241" spans="1:31" x14ac:dyDescent="0.3">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row>
    <row r="242" spans="1:31" x14ac:dyDescent="0.3">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row>
    <row r="243" spans="1:31" x14ac:dyDescent="0.3">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row>
    <row r="244" spans="1:31" x14ac:dyDescent="0.3">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row>
    <row r="245" spans="1:31" x14ac:dyDescent="0.3">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row>
    <row r="246" spans="1:31" x14ac:dyDescent="0.3">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row>
    <row r="247" spans="1:31" x14ac:dyDescent="0.3">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row>
    <row r="248" spans="1:31" x14ac:dyDescent="0.3">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row>
    <row r="249" spans="1:31" x14ac:dyDescent="0.3">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row>
    <row r="250" spans="1:31" x14ac:dyDescent="0.3">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row>
    <row r="251" spans="1:31" x14ac:dyDescent="0.3">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row>
    <row r="252" spans="1:31" x14ac:dyDescent="0.3">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row>
    <row r="253" spans="1:31" x14ac:dyDescent="0.3">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row>
    <row r="254" spans="1:31" x14ac:dyDescent="0.3">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row>
    <row r="255" spans="1:31" x14ac:dyDescent="0.3">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row>
    <row r="256" spans="1:31" x14ac:dyDescent="0.3">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row>
    <row r="257" spans="1:31" x14ac:dyDescent="0.3">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row>
    <row r="258" spans="1:31" x14ac:dyDescent="0.3">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row>
    <row r="259" spans="1:31" x14ac:dyDescent="0.3">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row>
    <row r="260" spans="1:31" x14ac:dyDescent="0.3">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row>
    <row r="261" spans="1:31" x14ac:dyDescent="0.3">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row>
    <row r="262" spans="1:31" x14ac:dyDescent="0.3">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row>
    <row r="263" spans="1:31" x14ac:dyDescent="0.3">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row>
    <row r="264" spans="1:31" x14ac:dyDescent="0.3">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row>
    <row r="265" spans="1:31" x14ac:dyDescent="0.3">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row>
    <row r="266" spans="1:31" x14ac:dyDescent="0.3">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row>
    <row r="267" spans="1:31" x14ac:dyDescent="0.3">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row>
    <row r="268" spans="1:31" x14ac:dyDescent="0.3">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row>
    <row r="269" spans="1:31" x14ac:dyDescent="0.3">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row>
    <row r="270" spans="1:31" x14ac:dyDescent="0.3">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row>
    <row r="271" spans="1:31" x14ac:dyDescent="0.3">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row>
    <row r="272" spans="1:31" x14ac:dyDescent="0.3">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row>
    <row r="273" spans="1:31" x14ac:dyDescent="0.3">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row>
    <row r="274" spans="1:31" x14ac:dyDescent="0.3">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row>
    <row r="275" spans="1:31" x14ac:dyDescent="0.3">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row>
    <row r="276" spans="1:31" x14ac:dyDescent="0.3">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row>
    <row r="277" spans="1:31" x14ac:dyDescent="0.3">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row>
    <row r="278" spans="1:31" x14ac:dyDescent="0.3">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row>
    <row r="279" spans="1:31" x14ac:dyDescent="0.3">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row>
    <row r="280" spans="1:31" x14ac:dyDescent="0.3">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row>
    <row r="281" spans="1:31" x14ac:dyDescent="0.3">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row>
    <row r="282" spans="1:31" x14ac:dyDescent="0.3">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row>
    <row r="283" spans="1:31" x14ac:dyDescent="0.3">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row>
    <row r="284" spans="1:31" x14ac:dyDescent="0.3">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row>
    <row r="285" spans="1:31" x14ac:dyDescent="0.3">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row>
    <row r="286" spans="1:31" x14ac:dyDescent="0.3">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row>
    <row r="287" spans="1:31" x14ac:dyDescent="0.3">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row>
    <row r="288" spans="1:31" x14ac:dyDescent="0.3">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row>
    <row r="289" spans="1:31" x14ac:dyDescent="0.3">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row>
    <row r="290" spans="1:31" x14ac:dyDescent="0.3">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row>
    <row r="291" spans="1:31" x14ac:dyDescent="0.3">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row>
    <row r="292" spans="1:31" x14ac:dyDescent="0.3">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row>
    <row r="293" spans="1:31" x14ac:dyDescent="0.3">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row>
    <row r="294" spans="1:31" x14ac:dyDescent="0.3">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row>
    <row r="295" spans="1:31" x14ac:dyDescent="0.3">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row>
    <row r="296" spans="1:31" x14ac:dyDescent="0.3">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row>
    <row r="297" spans="1:31" x14ac:dyDescent="0.3">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row>
    <row r="298" spans="1:31" x14ac:dyDescent="0.3">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row>
    <row r="299" spans="1:31" x14ac:dyDescent="0.3">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row>
    <row r="300" spans="1:31" x14ac:dyDescent="0.3">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row>
    <row r="301" spans="1:31" x14ac:dyDescent="0.3">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row>
    <row r="302" spans="1:31" x14ac:dyDescent="0.3">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row>
    <row r="303" spans="1:31" x14ac:dyDescent="0.3">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row>
    <row r="304" spans="1:31" x14ac:dyDescent="0.3">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row>
    <row r="305" spans="1:31" x14ac:dyDescent="0.3">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row>
    <row r="306" spans="1:31" x14ac:dyDescent="0.3">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row>
    <row r="307" spans="1:31" x14ac:dyDescent="0.3">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row>
    <row r="308" spans="1:31" x14ac:dyDescent="0.3">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row>
    <row r="309" spans="1:31" x14ac:dyDescent="0.3">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row>
    <row r="310" spans="1:31" x14ac:dyDescent="0.3">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row>
    <row r="311" spans="1:31" x14ac:dyDescent="0.3">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row>
    <row r="312" spans="1:31" x14ac:dyDescent="0.3">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row>
    <row r="313" spans="1:31" x14ac:dyDescent="0.3">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row>
    <row r="314" spans="1:31" x14ac:dyDescent="0.3">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row>
    <row r="315" spans="1:31" x14ac:dyDescent="0.3">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row>
    <row r="316" spans="1:31" x14ac:dyDescent="0.3">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row>
    <row r="317" spans="1:31" x14ac:dyDescent="0.3">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row>
    <row r="318" spans="1:31" x14ac:dyDescent="0.3">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row>
    <row r="319" spans="1:31" x14ac:dyDescent="0.3">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row>
    <row r="320" spans="1:31" x14ac:dyDescent="0.3">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row>
    <row r="321" spans="1:31" x14ac:dyDescent="0.3">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row>
    <row r="322" spans="1:31" x14ac:dyDescent="0.3">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row>
    <row r="323" spans="1:31" x14ac:dyDescent="0.3">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row>
    <row r="324" spans="1:31" x14ac:dyDescent="0.3">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row>
    <row r="325" spans="1:31" x14ac:dyDescent="0.3">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row>
    <row r="326" spans="1:31" x14ac:dyDescent="0.3">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row>
    <row r="327" spans="1:31" x14ac:dyDescent="0.3">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row>
    <row r="328" spans="1:31" x14ac:dyDescent="0.3">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row>
    <row r="329" spans="1:31" x14ac:dyDescent="0.3">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row>
    <row r="330" spans="1:31" x14ac:dyDescent="0.3">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row>
    <row r="331" spans="1:31" x14ac:dyDescent="0.3">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row>
    <row r="332" spans="1:31" x14ac:dyDescent="0.3">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row>
    <row r="333" spans="1:31" x14ac:dyDescent="0.3">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row>
    <row r="334" spans="1:31" x14ac:dyDescent="0.3">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row>
    <row r="335" spans="1:31" x14ac:dyDescent="0.3">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row>
    <row r="336" spans="1:31" x14ac:dyDescent="0.3">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row>
    <row r="337" spans="1:31" x14ac:dyDescent="0.3">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row>
    <row r="338" spans="1:31" x14ac:dyDescent="0.3">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row>
    <row r="339" spans="1:31" x14ac:dyDescent="0.3">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row>
    <row r="340" spans="1:31" x14ac:dyDescent="0.3">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row>
    <row r="341" spans="1:31" x14ac:dyDescent="0.3">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row>
    <row r="342" spans="1:31" x14ac:dyDescent="0.3">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row>
    <row r="343" spans="1:31" x14ac:dyDescent="0.3">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row>
    <row r="344" spans="1:31" x14ac:dyDescent="0.3">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row>
    <row r="345" spans="1:31" x14ac:dyDescent="0.3">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row>
    <row r="346" spans="1:31" x14ac:dyDescent="0.3">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row>
    <row r="347" spans="1:31" x14ac:dyDescent="0.3">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row>
    <row r="348" spans="1:31" x14ac:dyDescent="0.3">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row>
    <row r="349" spans="1:31" x14ac:dyDescent="0.3">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row>
    <row r="350" spans="1:31" x14ac:dyDescent="0.3">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row>
    <row r="351" spans="1:31" x14ac:dyDescent="0.3">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row>
    <row r="352" spans="1:31" x14ac:dyDescent="0.3">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row>
    <row r="353" spans="1:31" x14ac:dyDescent="0.3">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row>
    <row r="354" spans="1:31" x14ac:dyDescent="0.3">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row>
    <row r="355" spans="1:31" x14ac:dyDescent="0.3">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row>
    <row r="356" spans="1:31" x14ac:dyDescent="0.3">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row>
    <row r="357" spans="1:31" x14ac:dyDescent="0.3">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row>
    <row r="358" spans="1:31" x14ac:dyDescent="0.3">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row>
    <row r="359" spans="1:31" x14ac:dyDescent="0.3">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row>
    <row r="360" spans="1:31" x14ac:dyDescent="0.3">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row>
    <row r="361" spans="1:31" x14ac:dyDescent="0.3">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row>
    <row r="362" spans="1:31" x14ac:dyDescent="0.3">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row>
    <row r="363" spans="1:31" x14ac:dyDescent="0.3">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row>
    <row r="364" spans="1:31" x14ac:dyDescent="0.3">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row>
    <row r="365" spans="1:31" x14ac:dyDescent="0.3">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row>
    <row r="366" spans="1:31" x14ac:dyDescent="0.3">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row>
    <row r="367" spans="1:31" x14ac:dyDescent="0.3">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row>
    <row r="368" spans="1:31" x14ac:dyDescent="0.3">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row>
    <row r="369" spans="1:31" x14ac:dyDescent="0.3">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row>
    <row r="370" spans="1:31" x14ac:dyDescent="0.3">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c r="AD370" s="54"/>
      <c r="AE370" s="54"/>
    </row>
    <row r="371" spans="1:31" x14ac:dyDescent="0.3">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row>
    <row r="372" spans="1:31" x14ac:dyDescent="0.3">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row>
    <row r="373" spans="1:31" x14ac:dyDescent="0.3">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row>
    <row r="374" spans="1:31" x14ac:dyDescent="0.3">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row>
    <row r="375" spans="1:31" x14ac:dyDescent="0.3">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row>
    <row r="376" spans="1:31" x14ac:dyDescent="0.3">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row>
    <row r="377" spans="1:31" x14ac:dyDescent="0.3">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row>
    <row r="378" spans="1:31" x14ac:dyDescent="0.3">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row>
    <row r="379" spans="1:31" x14ac:dyDescent="0.3">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row>
    <row r="380" spans="1:31" x14ac:dyDescent="0.3">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row>
    <row r="381" spans="1:31" x14ac:dyDescent="0.3">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row>
    <row r="382" spans="1:31" x14ac:dyDescent="0.3">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row>
    <row r="383" spans="1:31" x14ac:dyDescent="0.3">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row>
    <row r="384" spans="1:31" x14ac:dyDescent="0.3">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row>
    <row r="385" spans="1:31" x14ac:dyDescent="0.3">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row>
    <row r="386" spans="1:31" x14ac:dyDescent="0.3">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row>
    <row r="387" spans="1:31" x14ac:dyDescent="0.3">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row>
    <row r="388" spans="1:31" x14ac:dyDescent="0.3">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row>
    <row r="389" spans="1:31" x14ac:dyDescent="0.3">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row>
    <row r="390" spans="1:31" x14ac:dyDescent="0.3">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row>
    <row r="391" spans="1:31" x14ac:dyDescent="0.3">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row>
    <row r="392" spans="1:31" x14ac:dyDescent="0.3">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row>
    <row r="393" spans="1:31" x14ac:dyDescent="0.3">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row>
    <row r="394" spans="1:31" x14ac:dyDescent="0.3">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row>
    <row r="395" spans="1:31" x14ac:dyDescent="0.3">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row>
    <row r="396" spans="1:31" x14ac:dyDescent="0.3">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row>
    <row r="397" spans="1:31" x14ac:dyDescent="0.3">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row>
    <row r="398" spans="1:31" x14ac:dyDescent="0.3">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row>
    <row r="399" spans="1:31" x14ac:dyDescent="0.3">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row>
    <row r="400" spans="1:31" x14ac:dyDescent="0.3">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row>
    <row r="401" spans="1:31" x14ac:dyDescent="0.3">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row>
    <row r="402" spans="1:31" x14ac:dyDescent="0.3">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row>
    <row r="403" spans="1:31" x14ac:dyDescent="0.3">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row>
    <row r="404" spans="1:31" x14ac:dyDescent="0.3">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row>
    <row r="405" spans="1:31" x14ac:dyDescent="0.3">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row>
    <row r="406" spans="1:31" x14ac:dyDescent="0.3">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row>
    <row r="407" spans="1:31" x14ac:dyDescent="0.3">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row>
    <row r="408" spans="1:31" x14ac:dyDescent="0.3">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row>
    <row r="409" spans="1:31" x14ac:dyDescent="0.3">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row>
    <row r="410" spans="1:31" x14ac:dyDescent="0.3">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row>
    <row r="411" spans="1:31" x14ac:dyDescent="0.3">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row>
    <row r="412" spans="1:31" x14ac:dyDescent="0.3">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row>
    <row r="413" spans="1:31" x14ac:dyDescent="0.3">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row>
    <row r="414" spans="1:31" x14ac:dyDescent="0.3">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row>
    <row r="415" spans="1:31" x14ac:dyDescent="0.3">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row>
    <row r="416" spans="1:31" x14ac:dyDescent="0.3">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row>
    <row r="417" spans="1:31" x14ac:dyDescent="0.3">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row>
    <row r="418" spans="1:31" x14ac:dyDescent="0.3">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row>
    <row r="419" spans="1:31" x14ac:dyDescent="0.3">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row>
    <row r="420" spans="1:31" x14ac:dyDescent="0.3">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row>
    <row r="421" spans="1:31" x14ac:dyDescent="0.3">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row>
    <row r="422" spans="1:31" x14ac:dyDescent="0.3">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row>
    <row r="423" spans="1:31" x14ac:dyDescent="0.3">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row>
    <row r="424" spans="1:31" x14ac:dyDescent="0.3">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row>
    <row r="425" spans="1:31" x14ac:dyDescent="0.3">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row>
    <row r="426" spans="1:31" x14ac:dyDescent="0.3">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row>
    <row r="427" spans="1:31" x14ac:dyDescent="0.3">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row>
    <row r="428" spans="1:31" x14ac:dyDescent="0.3">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row>
    <row r="429" spans="1:31" x14ac:dyDescent="0.3">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row>
    <row r="430" spans="1:31" x14ac:dyDescent="0.3">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row>
    <row r="431" spans="1:31" x14ac:dyDescent="0.3">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row>
    <row r="432" spans="1:31" x14ac:dyDescent="0.3">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row>
    <row r="433" spans="1:31" x14ac:dyDescent="0.3">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row>
    <row r="434" spans="1:31" x14ac:dyDescent="0.3">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row>
    <row r="435" spans="1:31" x14ac:dyDescent="0.3">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row>
    <row r="436" spans="1:31" x14ac:dyDescent="0.3">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row>
    <row r="437" spans="1:31" x14ac:dyDescent="0.3">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row>
    <row r="438" spans="1:31" x14ac:dyDescent="0.3">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row>
    <row r="439" spans="1:31" x14ac:dyDescent="0.3">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row>
    <row r="440" spans="1:31" x14ac:dyDescent="0.3">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row>
    <row r="441" spans="1:31" x14ac:dyDescent="0.3">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row>
    <row r="442" spans="1:31" x14ac:dyDescent="0.3">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row>
    <row r="443" spans="1:31" x14ac:dyDescent="0.3">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row>
    <row r="444" spans="1:31" x14ac:dyDescent="0.3">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row>
    <row r="445" spans="1:31" x14ac:dyDescent="0.3">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row>
    <row r="446" spans="1:31" x14ac:dyDescent="0.3">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row>
    <row r="447" spans="1:31" x14ac:dyDescent="0.3">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row>
    <row r="448" spans="1:31" x14ac:dyDescent="0.3">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row>
    <row r="449" spans="1:31" x14ac:dyDescent="0.3">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row>
    <row r="450" spans="1:31" x14ac:dyDescent="0.3">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row>
    <row r="451" spans="1:31" x14ac:dyDescent="0.3">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row>
    <row r="452" spans="1:31" x14ac:dyDescent="0.3">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row>
    <row r="453" spans="1:31" x14ac:dyDescent="0.3">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row>
    <row r="454" spans="1:31" x14ac:dyDescent="0.3">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row>
    <row r="455" spans="1:31" x14ac:dyDescent="0.3">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row>
    <row r="456" spans="1:31" x14ac:dyDescent="0.3">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row>
    <row r="457" spans="1:31" x14ac:dyDescent="0.3">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row>
    <row r="458" spans="1:31" x14ac:dyDescent="0.3">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row>
    <row r="459" spans="1:31" x14ac:dyDescent="0.3">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row>
    <row r="460" spans="1:31" x14ac:dyDescent="0.3">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row>
    <row r="461" spans="1:31" x14ac:dyDescent="0.3">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row>
    <row r="462" spans="1:31" x14ac:dyDescent="0.3">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row>
    <row r="463" spans="1:31" x14ac:dyDescent="0.3">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row>
    <row r="464" spans="1:31" x14ac:dyDescent="0.3">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row>
    <row r="465" spans="1:31" x14ac:dyDescent="0.3">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row>
    <row r="466" spans="1:31" x14ac:dyDescent="0.3">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row>
    <row r="467" spans="1:31" x14ac:dyDescent="0.3">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c r="AD467" s="54"/>
      <c r="AE467" s="54"/>
    </row>
    <row r="468" spans="1:31" x14ac:dyDescent="0.3">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row>
    <row r="469" spans="1:31" x14ac:dyDescent="0.3">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c r="AD469" s="54"/>
      <c r="AE469" s="54"/>
    </row>
    <row r="470" spans="1:31" x14ac:dyDescent="0.3">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c r="AD470" s="54"/>
      <c r="AE470" s="54"/>
    </row>
    <row r="471" spans="1:31" x14ac:dyDescent="0.3">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row>
    <row r="472" spans="1:31" x14ac:dyDescent="0.3">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c r="AD472" s="54"/>
      <c r="AE472" s="54"/>
    </row>
    <row r="473" spans="1:31" x14ac:dyDescent="0.3">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row>
    <row r="474" spans="1:31" x14ac:dyDescent="0.3">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row>
    <row r="475" spans="1:31" x14ac:dyDescent="0.3">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c r="AD475" s="54"/>
      <c r="AE475" s="54"/>
    </row>
    <row r="476" spans="1:31" x14ac:dyDescent="0.3">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row>
    <row r="477" spans="1:31" x14ac:dyDescent="0.3">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row>
    <row r="478" spans="1:31" x14ac:dyDescent="0.3">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row>
    <row r="479" spans="1:31" x14ac:dyDescent="0.3">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row>
    <row r="480" spans="1:31" x14ac:dyDescent="0.3">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row>
    <row r="481" spans="1:31" x14ac:dyDescent="0.3">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row>
    <row r="482" spans="1:31" x14ac:dyDescent="0.3">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row>
    <row r="483" spans="1:31" x14ac:dyDescent="0.3">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row>
    <row r="484" spans="1:31" x14ac:dyDescent="0.3">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row>
    <row r="485" spans="1:31" x14ac:dyDescent="0.3">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row>
    <row r="486" spans="1:31" x14ac:dyDescent="0.3">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row>
    <row r="487" spans="1:31" x14ac:dyDescent="0.3">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row>
    <row r="488" spans="1:31" x14ac:dyDescent="0.3">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row>
    <row r="489" spans="1:31" x14ac:dyDescent="0.3">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row>
    <row r="490" spans="1:31" x14ac:dyDescent="0.3">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row>
    <row r="491" spans="1:31" x14ac:dyDescent="0.3">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row>
    <row r="492" spans="1:31" x14ac:dyDescent="0.3">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c r="AD492" s="54"/>
      <c r="AE492" s="54"/>
    </row>
    <row r="493" spans="1:31" x14ac:dyDescent="0.3">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row>
    <row r="494" spans="1:31" x14ac:dyDescent="0.3">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c r="AD494" s="54"/>
      <c r="AE494" s="54"/>
    </row>
    <row r="495" spans="1:31" x14ac:dyDescent="0.3">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row>
    <row r="496" spans="1:31" x14ac:dyDescent="0.3">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row>
    <row r="497" spans="1:31" x14ac:dyDescent="0.3">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row>
    <row r="498" spans="1:31" x14ac:dyDescent="0.3">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c r="AD498" s="54"/>
      <c r="AE498" s="54"/>
    </row>
    <row r="499" spans="1:31" x14ac:dyDescent="0.3">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c r="AD499" s="54"/>
      <c r="AE499" s="54"/>
    </row>
    <row r="500" spans="1:31" x14ac:dyDescent="0.3">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row>
    <row r="501" spans="1:31" x14ac:dyDescent="0.3">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row>
    <row r="502" spans="1:31" x14ac:dyDescent="0.3">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c r="AD502" s="54"/>
      <c r="AE502" s="54"/>
    </row>
    <row r="503" spans="1:31" x14ac:dyDescent="0.3">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c r="AD503" s="54"/>
      <c r="AE503" s="54"/>
    </row>
    <row r="504" spans="1:31" x14ac:dyDescent="0.3">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row>
    <row r="505" spans="1:31" x14ac:dyDescent="0.3">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c r="AD505" s="54"/>
      <c r="AE505" s="54"/>
    </row>
    <row r="506" spans="1:31" x14ac:dyDescent="0.3">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row>
    <row r="507" spans="1:31" x14ac:dyDescent="0.3">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row>
    <row r="508" spans="1:31" x14ac:dyDescent="0.3">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row>
    <row r="509" spans="1:31" x14ac:dyDescent="0.3">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c r="AD509" s="54"/>
      <c r="AE509" s="54"/>
    </row>
    <row r="510" spans="1:31" x14ac:dyDescent="0.3">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c r="AD510" s="54"/>
      <c r="AE510" s="54"/>
    </row>
    <row r="511" spans="1:31" x14ac:dyDescent="0.3">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c r="AD511" s="54"/>
      <c r="AE511" s="54"/>
    </row>
    <row r="512" spans="1:31" x14ac:dyDescent="0.3">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row>
    <row r="513" spans="1:31" x14ac:dyDescent="0.3">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row>
    <row r="514" spans="1:31" x14ac:dyDescent="0.3">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row>
    <row r="515" spans="1:31" x14ac:dyDescent="0.3">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c r="AD515" s="54"/>
      <c r="AE515" s="54"/>
    </row>
    <row r="516" spans="1:31" x14ac:dyDescent="0.3">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row>
    <row r="517" spans="1:31" x14ac:dyDescent="0.3">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c r="AD517" s="54"/>
      <c r="AE517" s="54"/>
    </row>
    <row r="518" spans="1:31" x14ac:dyDescent="0.3">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c r="AD518" s="54"/>
      <c r="AE518" s="54"/>
    </row>
    <row r="519" spans="1:31" x14ac:dyDescent="0.3">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c r="AD519" s="54"/>
      <c r="AE519" s="54"/>
    </row>
    <row r="520" spans="1:31" x14ac:dyDescent="0.3">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row>
    <row r="521" spans="1:31" x14ac:dyDescent="0.3">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c r="AD521" s="54"/>
      <c r="AE521" s="54"/>
    </row>
    <row r="522" spans="1:31" x14ac:dyDescent="0.3">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row>
    <row r="523" spans="1:31" x14ac:dyDescent="0.3">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row>
    <row r="524" spans="1:31" x14ac:dyDescent="0.3">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c r="AD524" s="54"/>
      <c r="AE524" s="54"/>
    </row>
    <row r="525" spans="1:31" x14ac:dyDescent="0.3">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c r="AD525" s="54"/>
      <c r="AE525" s="54"/>
    </row>
    <row r="526" spans="1:31" x14ac:dyDescent="0.3">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row>
    <row r="527" spans="1:31" x14ac:dyDescent="0.3">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c r="AD527" s="54"/>
      <c r="AE527" s="54"/>
    </row>
    <row r="528" spans="1:31" x14ac:dyDescent="0.3">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c r="AD528" s="54"/>
      <c r="AE528" s="54"/>
    </row>
    <row r="529" spans="1:31" x14ac:dyDescent="0.3">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c r="AD529" s="54"/>
      <c r="AE529" s="54"/>
    </row>
    <row r="530" spans="1:31" x14ac:dyDescent="0.3">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c r="AD530" s="54"/>
      <c r="AE530" s="54"/>
    </row>
    <row r="531" spans="1:31" x14ac:dyDescent="0.3">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row>
    <row r="532" spans="1:31" x14ac:dyDescent="0.3">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row>
    <row r="533" spans="1:31" x14ac:dyDescent="0.3">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row>
    <row r="534" spans="1:31" x14ac:dyDescent="0.3">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row>
    <row r="535" spans="1:31" x14ac:dyDescent="0.3">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row>
    <row r="536" spans="1:31" x14ac:dyDescent="0.3">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row>
    <row r="537" spans="1:31" x14ac:dyDescent="0.3">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c r="AD537" s="54"/>
      <c r="AE537" s="54"/>
    </row>
    <row r="538" spans="1:31" x14ac:dyDescent="0.3">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row>
    <row r="539" spans="1:31" x14ac:dyDescent="0.3">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c r="AD539" s="54"/>
      <c r="AE539" s="54"/>
    </row>
    <row r="540" spans="1:31" x14ac:dyDescent="0.3">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row>
    <row r="541" spans="1:31" x14ac:dyDescent="0.3">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row>
    <row r="542" spans="1:31" x14ac:dyDescent="0.3">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row>
    <row r="543" spans="1:31" x14ac:dyDescent="0.3">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c r="AD543" s="54"/>
      <c r="AE543" s="54"/>
    </row>
    <row r="544" spans="1:31" x14ac:dyDescent="0.3">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row>
    <row r="545" spans="1:31" x14ac:dyDescent="0.3">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c r="AD545" s="54"/>
      <c r="AE545" s="54"/>
    </row>
    <row r="546" spans="1:31" x14ac:dyDescent="0.3">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row>
    <row r="547" spans="1:31" x14ac:dyDescent="0.3">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c r="AD547" s="54"/>
      <c r="AE547" s="54"/>
    </row>
    <row r="548" spans="1:31" x14ac:dyDescent="0.3">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row>
    <row r="549" spans="1:31" x14ac:dyDescent="0.3">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c r="AD549" s="54"/>
      <c r="AE549" s="54"/>
    </row>
    <row r="550" spans="1:31" x14ac:dyDescent="0.3">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c r="AD550" s="54"/>
      <c r="AE550" s="54"/>
    </row>
    <row r="551" spans="1:31" x14ac:dyDescent="0.3">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c r="AD551" s="54"/>
      <c r="AE551" s="54"/>
    </row>
    <row r="552" spans="1:31" x14ac:dyDescent="0.3">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c r="AD552" s="54"/>
      <c r="AE552" s="54"/>
    </row>
    <row r="553" spans="1:31" x14ac:dyDescent="0.3">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c r="AD553" s="54"/>
      <c r="AE553" s="54"/>
    </row>
    <row r="554" spans="1:31" x14ac:dyDescent="0.3">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c r="AD554" s="54"/>
      <c r="AE554" s="54"/>
    </row>
    <row r="555" spans="1:31" x14ac:dyDescent="0.3">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c r="AD555" s="54"/>
      <c r="AE555" s="54"/>
    </row>
    <row r="556" spans="1:31" x14ac:dyDescent="0.3">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row>
    <row r="557" spans="1:31" x14ac:dyDescent="0.3">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c r="AD557" s="54"/>
      <c r="AE557" s="54"/>
    </row>
    <row r="558" spans="1:31" x14ac:dyDescent="0.3">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c r="AD558" s="54"/>
      <c r="AE558" s="54"/>
    </row>
    <row r="559" spans="1:31" x14ac:dyDescent="0.3">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row>
    <row r="560" spans="1:31" x14ac:dyDescent="0.3">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c r="AD560" s="54"/>
      <c r="AE560" s="54"/>
    </row>
    <row r="561" spans="1:31" x14ac:dyDescent="0.3">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c r="AD561" s="54"/>
      <c r="AE561" s="54"/>
    </row>
    <row r="562" spans="1:31" x14ac:dyDescent="0.3">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row>
    <row r="563" spans="1:31" x14ac:dyDescent="0.3">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row>
    <row r="564" spans="1:31" x14ac:dyDescent="0.3">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row>
    <row r="565" spans="1:31" x14ac:dyDescent="0.3">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c r="AD565" s="54"/>
      <c r="AE565" s="54"/>
    </row>
    <row r="566" spans="1:31" x14ac:dyDescent="0.3">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row>
    <row r="567" spans="1:31" x14ac:dyDescent="0.3">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row>
    <row r="568" spans="1:31" x14ac:dyDescent="0.3">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row>
    <row r="569" spans="1:31" x14ac:dyDescent="0.3">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row>
    <row r="570" spans="1:31" x14ac:dyDescent="0.3">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row>
    <row r="571" spans="1:31" x14ac:dyDescent="0.3">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row>
    <row r="572" spans="1:31" x14ac:dyDescent="0.3">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row>
    <row r="573" spans="1:31" x14ac:dyDescent="0.3">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row>
    <row r="574" spans="1:31" x14ac:dyDescent="0.3">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c r="AD574" s="54"/>
      <c r="AE574" s="54"/>
    </row>
    <row r="575" spans="1:31" x14ac:dyDescent="0.3">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c r="AD575" s="54"/>
      <c r="AE575" s="54"/>
    </row>
    <row r="576" spans="1:31" x14ac:dyDescent="0.3">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row>
    <row r="577" spans="1:31" x14ac:dyDescent="0.3">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row>
    <row r="578" spans="1:31" x14ac:dyDescent="0.3">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row>
    <row r="579" spans="1:31" x14ac:dyDescent="0.3">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row>
    <row r="580" spans="1:31" x14ac:dyDescent="0.3">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row>
    <row r="581" spans="1:31" x14ac:dyDescent="0.3">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row>
    <row r="582" spans="1:31" x14ac:dyDescent="0.3">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row>
    <row r="583" spans="1:31" x14ac:dyDescent="0.3">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row>
    <row r="584" spans="1:31" x14ac:dyDescent="0.3">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row>
    <row r="585" spans="1:31" x14ac:dyDescent="0.3">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c r="AD585" s="54"/>
      <c r="AE585" s="54"/>
    </row>
    <row r="586" spans="1:31" x14ac:dyDescent="0.3">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row>
    <row r="587" spans="1:31" x14ac:dyDescent="0.3">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c r="AD587" s="54"/>
      <c r="AE587" s="54"/>
    </row>
    <row r="588" spans="1:31" x14ac:dyDescent="0.3">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row>
    <row r="589" spans="1:31" x14ac:dyDescent="0.3">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row>
    <row r="590" spans="1:31" x14ac:dyDescent="0.3">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c r="AD590" s="54"/>
      <c r="AE590" s="54"/>
    </row>
    <row r="591" spans="1:31" x14ac:dyDescent="0.3">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c r="AD591" s="54"/>
      <c r="AE591" s="54"/>
    </row>
    <row r="592" spans="1:31" x14ac:dyDescent="0.3">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c r="AD592" s="54"/>
      <c r="AE592" s="54"/>
    </row>
    <row r="593" spans="1:31" x14ac:dyDescent="0.3">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c r="AD593" s="54"/>
      <c r="AE593" s="54"/>
    </row>
    <row r="594" spans="1:31" x14ac:dyDescent="0.3">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row>
    <row r="595" spans="1:31" x14ac:dyDescent="0.3">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row>
    <row r="596" spans="1:31" x14ac:dyDescent="0.3">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row>
    <row r="597" spans="1:31" x14ac:dyDescent="0.3">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c r="AD597" s="54"/>
      <c r="AE597" s="54"/>
    </row>
    <row r="598" spans="1:31" x14ac:dyDescent="0.3">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c r="AD598" s="54"/>
      <c r="AE598" s="54"/>
    </row>
    <row r="599" spans="1:31" x14ac:dyDescent="0.3">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row>
    <row r="600" spans="1:31" x14ac:dyDescent="0.3">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c r="AD600" s="54"/>
      <c r="AE600" s="54"/>
    </row>
    <row r="601" spans="1:31" x14ac:dyDescent="0.3">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c r="AD601" s="54"/>
      <c r="AE601" s="54"/>
    </row>
    <row r="602" spans="1:31" x14ac:dyDescent="0.3">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c r="AD602" s="54"/>
      <c r="AE602" s="54"/>
    </row>
    <row r="603" spans="1:31" x14ac:dyDescent="0.3">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c r="AD603" s="54"/>
      <c r="AE603" s="54"/>
    </row>
    <row r="604" spans="1:31" x14ac:dyDescent="0.3">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c r="AD604" s="54"/>
      <c r="AE604" s="54"/>
    </row>
    <row r="605" spans="1:31" x14ac:dyDescent="0.3">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row>
    <row r="606" spans="1:31" x14ac:dyDescent="0.3">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row>
    <row r="607" spans="1:31" x14ac:dyDescent="0.3">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c r="AD607" s="54"/>
      <c r="AE607" s="54"/>
    </row>
    <row r="608" spans="1:31" x14ac:dyDescent="0.3">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c r="AD608" s="54"/>
      <c r="AE608" s="54"/>
    </row>
    <row r="609" spans="1:31" x14ac:dyDescent="0.3">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c r="AD609" s="54"/>
      <c r="AE609" s="54"/>
    </row>
    <row r="610" spans="1:31" x14ac:dyDescent="0.3">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c r="AD610" s="54"/>
      <c r="AE610" s="54"/>
    </row>
    <row r="611" spans="1:31" x14ac:dyDescent="0.3">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c r="AD611" s="54"/>
      <c r="AE611" s="54"/>
    </row>
    <row r="612" spans="1:31" x14ac:dyDescent="0.3">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c r="AD612" s="54"/>
      <c r="AE612" s="54"/>
    </row>
    <row r="613" spans="1:31" x14ac:dyDescent="0.3">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c r="AD613" s="54"/>
      <c r="AE613" s="54"/>
    </row>
    <row r="614" spans="1:31" x14ac:dyDescent="0.3">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c r="AD614" s="54"/>
      <c r="AE614" s="54"/>
    </row>
    <row r="615" spans="1:31" x14ac:dyDescent="0.3">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c r="AD615" s="54"/>
      <c r="AE615" s="54"/>
    </row>
    <row r="616" spans="1:31" x14ac:dyDescent="0.3">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row>
    <row r="617" spans="1:31" x14ac:dyDescent="0.3">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c r="AD617" s="54"/>
      <c r="AE617" s="54"/>
    </row>
    <row r="618" spans="1:31" x14ac:dyDescent="0.3">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c r="AD618" s="54"/>
      <c r="AE618" s="54"/>
    </row>
    <row r="619" spans="1:31" x14ac:dyDescent="0.3">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c r="AD619" s="54"/>
      <c r="AE619" s="54"/>
    </row>
    <row r="620" spans="1:31" x14ac:dyDescent="0.3">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c r="AD620" s="54"/>
      <c r="AE620" s="54"/>
    </row>
    <row r="621" spans="1:31" x14ac:dyDescent="0.3">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row>
    <row r="622" spans="1:31" x14ac:dyDescent="0.3">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c r="AD622" s="54"/>
      <c r="AE622" s="54"/>
    </row>
    <row r="623" spans="1:31" x14ac:dyDescent="0.3">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c r="AD623" s="54"/>
      <c r="AE623" s="54"/>
    </row>
    <row r="624" spans="1:31" x14ac:dyDescent="0.3">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c r="AD624" s="54"/>
      <c r="AE624" s="54"/>
    </row>
    <row r="625" spans="1:31" x14ac:dyDescent="0.3">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row>
    <row r="626" spans="1:31" x14ac:dyDescent="0.3">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row>
    <row r="627" spans="1:31" x14ac:dyDescent="0.3">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c r="AD627" s="54"/>
      <c r="AE627" s="54"/>
    </row>
    <row r="628" spans="1:31" x14ac:dyDescent="0.3">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c r="AD628" s="54"/>
      <c r="AE628" s="54"/>
    </row>
    <row r="629" spans="1:31" x14ac:dyDescent="0.3">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c r="AD629" s="54"/>
      <c r="AE629" s="54"/>
    </row>
    <row r="630" spans="1:31" x14ac:dyDescent="0.3">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row>
    <row r="631" spans="1:31" x14ac:dyDescent="0.3">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c r="AD631" s="54"/>
      <c r="AE631" s="54"/>
    </row>
    <row r="632" spans="1:31" x14ac:dyDescent="0.3">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row>
    <row r="633" spans="1:31" x14ac:dyDescent="0.3">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row>
    <row r="634" spans="1:31" x14ac:dyDescent="0.3">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c r="AD634" s="54"/>
      <c r="AE634" s="54"/>
    </row>
    <row r="635" spans="1:31" x14ac:dyDescent="0.3">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row>
    <row r="636" spans="1:31" x14ac:dyDescent="0.3">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row>
    <row r="637" spans="1:31" x14ac:dyDescent="0.3">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c r="AD637" s="54"/>
      <c r="AE637" s="54"/>
    </row>
    <row r="638" spans="1:31" x14ac:dyDescent="0.3">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row>
    <row r="639" spans="1:31" x14ac:dyDescent="0.3">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c r="AD639" s="54"/>
      <c r="AE639" s="54"/>
    </row>
    <row r="640" spans="1:31" x14ac:dyDescent="0.3">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c r="AD640" s="54"/>
      <c r="AE640" s="54"/>
    </row>
    <row r="641" spans="1:31" x14ac:dyDescent="0.3">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row>
    <row r="642" spans="1:31" x14ac:dyDescent="0.3">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row>
    <row r="643" spans="1:31" x14ac:dyDescent="0.3">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c r="AD643" s="54"/>
      <c r="AE643" s="54"/>
    </row>
    <row r="644" spans="1:31" x14ac:dyDescent="0.3">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c r="AD644" s="54"/>
      <c r="AE644" s="54"/>
    </row>
    <row r="645" spans="1:31" x14ac:dyDescent="0.3">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c r="AD645" s="54"/>
      <c r="AE645" s="54"/>
    </row>
    <row r="646" spans="1:31" x14ac:dyDescent="0.3">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row>
    <row r="647" spans="1:31" x14ac:dyDescent="0.3">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c r="AD647" s="54"/>
      <c r="AE647" s="54"/>
    </row>
    <row r="648" spans="1:31" x14ac:dyDescent="0.3">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c r="AD648" s="54"/>
      <c r="AE648" s="54"/>
    </row>
    <row r="649" spans="1:31" x14ac:dyDescent="0.3">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c r="AD649" s="54"/>
      <c r="AE649" s="54"/>
    </row>
    <row r="650" spans="1:31" x14ac:dyDescent="0.3">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c r="AD650" s="54"/>
      <c r="AE650" s="54"/>
    </row>
    <row r="651" spans="1:31" x14ac:dyDescent="0.3">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c r="AD651" s="54"/>
      <c r="AE651" s="54"/>
    </row>
    <row r="652" spans="1:31" x14ac:dyDescent="0.3">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c r="AD652" s="54"/>
      <c r="AE652" s="54"/>
    </row>
    <row r="653" spans="1:31" x14ac:dyDescent="0.3">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c r="AD653" s="54"/>
      <c r="AE653" s="54"/>
    </row>
    <row r="654" spans="1:31" x14ac:dyDescent="0.3">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c r="AD654" s="54"/>
      <c r="AE654" s="54"/>
    </row>
    <row r="655" spans="1:31" x14ac:dyDescent="0.3">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c r="AD655" s="54"/>
      <c r="AE655" s="54"/>
    </row>
    <row r="656" spans="1:31" x14ac:dyDescent="0.3">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row>
    <row r="657" spans="1:31" x14ac:dyDescent="0.3">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c r="AD657" s="54"/>
      <c r="AE657" s="54"/>
    </row>
    <row r="658" spans="1:31" x14ac:dyDescent="0.3">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c r="AD658" s="54"/>
      <c r="AE658" s="54"/>
    </row>
    <row r="659" spans="1:31" x14ac:dyDescent="0.3">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c r="AD659" s="54"/>
      <c r="AE659" s="54"/>
    </row>
    <row r="660" spans="1:31" x14ac:dyDescent="0.3">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c r="AD660" s="54"/>
      <c r="AE660" s="54"/>
    </row>
    <row r="661" spans="1:31" x14ac:dyDescent="0.3">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c r="AD661" s="54"/>
      <c r="AE661" s="54"/>
    </row>
    <row r="662" spans="1:31" x14ac:dyDescent="0.3">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c r="AD662" s="54"/>
      <c r="AE662" s="54"/>
    </row>
    <row r="663" spans="1:31" x14ac:dyDescent="0.3">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row>
    <row r="664" spans="1:31" x14ac:dyDescent="0.3">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c r="AD664" s="54"/>
      <c r="AE664" s="54"/>
    </row>
    <row r="665" spans="1:31" x14ac:dyDescent="0.3">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row>
    <row r="666" spans="1:31" x14ac:dyDescent="0.3">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row>
    <row r="667" spans="1:31" x14ac:dyDescent="0.3">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c r="AD667" s="54"/>
      <c r="AE667" s="54"/>
    </row>
    <row r="668" spans="1:31" x14ac:dyDescent="0.3">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c r="AD668" s="54"/>
      <c r="AE668" s="54"/>
    </row>
    <row r="669" spans="1:31" x14ac:dyDescent="0.3">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c r="AD669" s="54"/>
      <c r="AE669" s="54"/>
    </row>
    <row r="670" spans="1:31" x14ac:dyDescent="0.3">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c r="AD670" s="54"/>
      <c r="AE670" s="54"/>
    </row>
    <row r="671" spans="1:31" x14ac:dyDescent="0.3">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row>
    <row r="672" spans="1:31" x14ac:dyDescent="0.3">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c r="AD672" s="54"/>
      <c r="AE672" s="54"/>
    </row>
    <row r="673" spans="1:31" x14ac:dyDescent="0.3">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c r="AD673" s="54"/>
      <c r="AE673" s="54"/>
    </row>
    <row r="674" spans="1:31" x14ac:dyDescent="0.3">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c r="AD674" s="54"/>
      <c r="AE674" s="54"/>
    </row>
    <row r="675" spans="1:31" x14ac:dyDescent="0.3">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row>
    <row r="676" spans="1:31" x14ac:dyDescent="0.3">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row>
    <row r="677" spans="1:31" x14ac:dyDescent="0.3">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row>
    <row r="678" spans="1:31" x14ac:dyDescent="0.3">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row>
    <row r="679" spans="1:31" x14ac:dyDescent="0.3">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c r="AD679" s="54"/>
      <c r="AE679" s="54"/>
    </row>
    <row r="680" spans="1:31" x14ac:dyDescent="0.3">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c r="AD680" s="54"/>
      <c r="AE680" s="54"/>
    </row>
    <row r="681" spans="1:31" x14ac:dyDescent="0.3">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c r="AD681" s="54"/>
      <c r="AE681" s="54"/>
    </row>
    <row r="682" spans="1:31" x14ac:dyDescent="0.3">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c r="AD682" s="54"/>
      <c r="AE682" s="54"/>
    </row>
    <row r="683" spans="1:31" x14ac:dyDescent="0.3">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row>
    <row r="684" spans="1:31" x14ac:dyDescent="0.3">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c r="AD684" s="54"/>
      <c r="AE684" s="54"/>
    </row>
    <row r="685" spans="1:31" x14ac:dyDescent="0.3">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row>
    <row r="686" spans="1:31" x14ac:dyDescent="0.3">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row>
    <row r="687" spans="1:31" x14ac:dyDescent="0.3">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row>
    <row r="688" spans="1:31" x14ac:dyDescent="0.3">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row>
    <row r="689" spans="1:31" x14ac:dyDescent="0.3">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row>
    <row r="690" spans="1:31" x14ac:dyDescent="0.3">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row>
    <row r="691" spans="1:31" x14ac:dyDescent="0.3">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row>
    <row r="692" spans="1:31" x14ac:dyDescent="0.3">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row>
    <row r="693" spans="1:31" x14ac:dyDescent="0.3">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row>
    <row r="694" spans="1:31" x14ac:dyDescent="0.3">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row>
    <row r="695" spans="1:31" x14ac:dyDescent="0.3">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row>
    <row r="696" spans="1:31" x14ac:dyDescent="0.3">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row>
    <row r="697" spans="1:31" x14ac:dyDescent="0.3">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row>
    <row r="698" spans="1:31" x14ac:dyDescent="0.3">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row>
    <row r="699" spans="1:31" x14ac:dyDescent="0.3">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row>
    <row r="700" spans="1:31" x14ac:dyDescent="0.3">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row>
    <row r="701" spans="1:31" x14ac:dyDescent="0.3">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row>
    <row r="702" spans="1:31" x14ac:dyDescent="0.3">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row>
    <row r="703" spans="1:31" x14ac:dyDescent="0.3">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row>
    <row r="704" spans="1:31" x14ac:dyDescent="0.3">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row>
    <row r="705" spans="1:31" x14ac:dyDescent="0.3">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c r="AD705" s="54"/>
      <c r="AE705" s="54"/>
    </row>
    <row r="706" spans="1:31" x14ac:dyDescent="0.3">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row>
    <row r="707" spans="1:31" x14ac:dyDescent="0.3">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c r="AD707" s="54"/>
      <c r="AE707" s="54"/>
    </row>
    <row r="708" spans="1:31" x14ac:dyDescent="0.3">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c r="AD708" s="54"/>
      <c r="AE708" s="54"/>
    </row>
    <row r="709" spans="1:31" x14ac:dyDescent="0.3">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c r="AD709" s="54"/>
      <c r="AE709" s="54"/>
    </row>
    <row r="710" spans="1:31" x14ac:dyDescent="0.3">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c r="AD710" s="54"/>
      <c r="AE710" s="54"/>
    </row>
    <row r="711" spans="1:31" x14ac:dyDescent="0.3">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c r="AD711" s="54"/>
      <c r="AE711" s="54"/>
    </row>
    <row r="712" spans="1:31" x14ac:dyDescent="0.3">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c r="AD712" s="54"/>
      <c r="AE712" s="54"/>
    </row>
    <row r="713" spans="1:31" x14ac:dyDescent="0.3">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c r="AD713" s="54"/>
      <c r="AE713" s="54"/>
    </row>
    <row r="714" spans="1:31" x14ac:dyDescent="0.3">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c r="AD714" s="54"/>
      <c r="AE714" s="54"/>
    </row>
    <row r="715" spans="1:31" x14ac:dyDescent="0.3">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c r="AD715" s="54"/>
      <c r="AE715" s="54"/>
    </row>
    <row r="716" spans="1:31" x14ac:dyDescent="0.3">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row>
    <row r="717" spans="1:31" x14ac:dyDescent="0.3">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c r="AD717" s="54"/>
      <c r="AE717" s="54"/>
    </row>
    <row r="718" spans="1:31" x14ac:dyDescent="0.3">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c r="AD718" s="54"/>
      <c r="AE718" s="54"/>
    </row>
    <row r="719" spans="1:31" x14ac:dyDescent="0.3">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c r="AD719" s="54"/>
      <c r="AE719" s="54"/>
    </row>
    <row r="720" spans="1:31" x14ac:dyDescent="0.3">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c r="AD720" s="54"/>
      <c r="AE720" s="54"/>
    </row>
    <row r="721" spans="1:31" x14ac:dyDescent="0.3">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c r="AD721" s="54"/>
      <c r="AE721" s="54"/>
    </row>
    <row r="722" spans="1:31" x14ac:dyDescent="0.3">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c r="AD722" s="54"/>
      <c r="AE722" s="54"/>
    </row>
    <row r="723" spans="1:31" x14ac:dyDescent="0.3">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c r="AD723" s="54"/>
      <c r="AE723" s="54"/>
    </row>
    <row r="724" spans="1:31" x14ac:dyDescent="0.3">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c r="AD724" s="54"/>
      <c r="AE724" s="54"/>
    </row>
    <row r="725" spans="1:31" x14ac:dyDescent="0.3">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c r="AD725" s="54"/>
      <c r="AE725" s="54"/>
    </row>
    <row r="726" spans="1:31" x14ac:dyDescent="0.3">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row>
    <row r="727" spans="1:31" x14ac:dyDescent="0.3">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row>
    <row r="728" spans="1:31" x14ac:dyDescent="0.3">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c r="AD728" s="54"/>
      <c r="AE728" s="54"/>
    </row>
    <row r="729" spans="1:31" x14ac:dyDescent="0.3">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c r="AD729" s="54"/>
      <c r="AE729" s="54"/>
    </row>
    <row r="730" spans="1:31" x14ac:dyDescent="0.3">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c r="AD730" s="54"/>
      <c r="AE730" s="54"/>
    </row>
    <row r="731" spans="1:31" x14ac:dyDescent="0.3">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c r="AD731" s="54"/>
      <c r="AE731" s="54"/>
    </row>
    <row r="732" spans="1:31" x14ac:dyDescent="0.3">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c r="AD732" s="54"/>
      <c r="AE732" s="54"/>
    </row>
    <row r="733" spans="1:31" x14ac:dyDescent="0.3">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c r="AD733" s="54"/>
      <c r="AE733" s="54"/>
    </row>
    <row r="734" spans="1:31" x14ac:dyDescent="0.3">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row>
    <row r="735" spans="1:31" x14ac:dyDescent="0.3">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c r="AD735" s="54"/>
      <c r="AE735" s="54"/>
    </row>
    <row r="736" spans="1:31" x14ac:dyDescent="0.3">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row>
    <row r="737" spans="1:31" x14ac:dyDescent="0.3">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c r="AD737" s="54"/>
      <c r="AE737" s="54"/>
    </row>
    <row r="738" spans="1:31" x14ac:dyDescent="0.3">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c r="AD738" s="54"/>
      <c r="AE738" s="54"/>
    </row>
    <row r="739" spans="1:31" x14ac:dyDescent="0.3">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row>
    <row r="740" spans="1:31" x14ac:dyDescent="0.3">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c r="AD740" s="54"/>
      <c r="AE740" s="54"/>
    </row>
    <row r="741" spans="1:31" x14ac:dyDescent="0.3">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c r="AD741" s="54"/>
      <c r="AE741" s="54"/>
    </row>
    <row r="742" spans="1:31" x14ac:dyDescent="0.3">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c r="AD742" s="54"/>
      <c r="AE742" s="54"/>
    </row>
    <row r="743" spans="1:31" x14ac:dyDescent="0.3">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c r="AD743" s="54"/>
      <c r="AE743" s="54"/>
    </row>
    <row r="744" spans="1:31" x14ac:dyDescent="0.3">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c r="AD744" s="54"/>
      <c r="AE744" s="54"/>
    </row>
    <row r="745" spans="1:31" x14ac:dyDescent="0.3">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c r="AD745" s="54"/>
      <c r="AE745" s="54"/>
    </row>
    <row r="746" spans="1:31" x14ac:dyDescent="0.3">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row>
    <row r="747" spans="1:31" x14ac:dyDescent="0.3">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c r="AD747" s="54"/>
      <c r="AE747" s="54"/>
    </row>
    <row r="748" spans="1:31" x14ac:dyDescent="0.3">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c r="AD748" s="54"/>
      <c r="AE748" s="54"/>
    </row>
    <row r="749" spans="1:31" x14ac:dyDescent="0.3">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c r="AD749" s="54"/>
      <c r="AE749" s="54"/>
    </row>
    <row r="750" spans="1:31" x14ac:dyDescent="0.3">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c r="AD750" s="54"/>
      <c r="AE750" s="54"/>
    </row>
    <row r="751" spans="1:31" x14ac:dyDescent="0.3">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c r="AD751" s="54"/>
      <c r="AE751" s="54"/>
    </row>
    <row r="752" spans="1:31" x14ac:dyDescent="0.3">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c r="AD752" s="54"/>
      <c r="AE752" s="54"/>
    </row>
    <row r="753" spans="1:31" x14ac:dyDescent="0.3">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c r="AD753" s="54"/>
      <c r="AE753" s="54"/>
    </row>
    <row r="754" spans="1:31" x14ac:dyDescent="0.3">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row>
    <row r="755" spans="1:31" x14ac:dyDescent="0.3">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c r="AD755" s="54"/>
      <c r="AE755" s="54"/>
    </row>
    <row r="756" spans="1:31" x14ac:dyDescent="0.3">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row>
    <row r="757" spans="1:31" x14ac:dyDescent="0.3">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c r="AD757" s="54"/>
      <c r="AE757" s="54"/>
    </row>
    <row r="758" spans="1:31" x14ac:dyDescent="0.3">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c r="AD758" s="54"/>
      <c r="AE758" s="54"/>
    </row>
    <row r="759" spans="1:31" x14ac:dyDescent="0.3">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c r="AD759" s="54"/>
      <c r="AE759" s="54"/>
    </row>
    <row r="760" spans="1:31" x14ac:dyDescent="0.3">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c r="AD760" s="54"/>
      <c r="AE760" s="54"/>
    </row>
    <row r="761" spans="1:31" x14ac:dyDescent="0.3">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c r="AB761" s="54"/>
      <c r="AC761" s="54"/>
      <c r="AD761" s="54"/>
      <c r="AE761" s="54"/>
    </row>
    <row r="762" spans="1:31" x14ac:dyDescent="0.3">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c r="AB762" s="54"/>
      <c r="AC762" s="54"/>
      <c r="AD762" s="54"/>
      <c r="AE762" s="54"/>
    </row>
    <row r="763" spans="1:31" x14ac:dyDescent="0.3">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c r="AB763" s="54"/>
      <c r="AC763" s="54"/>
      <c r="AD763" s="54"/>
      <c r="AE763" s="54"/>
    </row>
    <row r="764" spans="1:31" x14ac:dyDescent="0.3">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c r="AB764" s="54"/>
      <c r="AC764" s="54"/>
      <c r="AD764" s="54"/>
      <c r="AE764" s="54"/>
    </row>
    <row r="765" spans="1:31" x14ac:dyDescent="0.3">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c r="AB765" s="54"/>
      <c r="AC765" s="54"/>
      <c r="AD765" s="54"/>
      <c r="AE765" s="54"/>
    </row>
    <row r="766" spans="1:31" x14ac:dyDescent="0.3">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row>
    <row r="767" spans="1:31" x14ac:dyDescent="0.3">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c r="AD767" s="54"/>
      <c r="AE767" s="54"/>
    </row>
    <row r="768" spans="1:31" x14ac:dyDescent="0.3">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c r="AD768" s="54"/>
      <c r="AE768" s="54"/>
    </row>
    <row r="769" spans="1:31" x14ac:dyDescent="0.3">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c r="AD769" s="54"/>
      <c r="AE769" s="54"/>
    </row>
    <row r="770" spans="1:31" x14ac:dyDescent="0.3">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c r="AD770" s="54"/>
      <c r="AE770" s="54"/>
    </row>
    <row r="771" spans="1:31" x14ac:dyDescent="0.3">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c r="AD771" s="54"/>
      <c r="AE771" s="54"/>
    </row>
    <row r="772" spans="1:31" x14ac:dyDescent="0.3">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c r="AB772" s="54"/>
      <c r="AC772" s="54"/>
      <c r="AD772" s="54"/>
      <c r="AE772" s="54"/>
    </row>
    <row r="773" spans="1:31" x14ac:dyDescent="0.3">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c r="AB773" s="54"/>
      <c r="AC773" s="54"/>
      <c r="AD773" s="54"/>
      <c r="AE773" s="54"/>
    </row>
    <row r="774" spans="1:31" x14ac:dyDescent="0.3">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c r="AB774" s="54"/>
      <c r="AC774" s="54"/>
      <c r="AD774" s="54"/>
      <c r="AE774" s="54"/>
    </row>
    <row r="775" spans="1:31" x14ac:dyDescent="0.3">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c r="AB775" s="54"/>
      <c r="AC775" s="54"/>
      <c r="AD775" s="54"/>
      <c r="AE775" s="54"/>
    </row>
    <row r="776" spans="1:31" x14ac:dyDescent="0.3">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row>
    <row r="777" spans="1:31" x14ac:dyDescent="0.3">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c r="AB777" s="54"/>
      <c r="AC777" s="54"/>
      <c r="AD777" s="54"/>
      <c r="AE777" s="54"/>
    </row>
    <row r="778" spans="1:31" x14ac:dyDescent="0.3">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c r="AB778" s="54"/>
      <c r="AC778" s="54"/>
      <c r="AD778" s="54"/>
      <c r="AE778" s="54"/>
    </row>
    <row r="779" spans="1:31" x14ac:dyDescent="0.3">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c r="AB779" s="54"/>
      <c r="AC779" s="54"/>
      <c r="AD779" s="54"/>
      <c r="AE779" s="54"/>
    </row>
    <row r="780" spans="1:31" x14ac:dyDescent="0.3">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c r="AB780" s="54"/>
      <c r="AC780" s="54"/>
      <c r="AD780" s="54"/>
      <c r="AE780" s="54"/>
    </row>
    <row r="781" spans="1:31" x14ac:dyDescent="0.3">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c r="AB781" s="54"/>
      <c r="AC781" s="54"/>
      <c r="AD781" s="54"/>
      <c r="AE781" s="54"/>
    </row>
    <row r="782" spans="1:31" x14ac:dyDescent="0.3">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c r="AB782" s="54"/>
      <c r="AC782" s="54"/>
      <c r="AD782" s="54"/>
      <c r="AE782" s="54"/>
    </row>
    <row r="783" spans="1:31" x14ac:dyDescent="0.3">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c r="AB783" s="54"/>
      <c r="AC783" s="54"/>
      <c r="AD783" s="54"/>
      <c r="AE783" s="54"/>
    </row>
    <row r="784" spans="1:31" x14ac:dyDescent="0.3">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c r="AB784" s="54"/>
      <c r="AC784" s="54"/>
      <c r="AD784" s="54"/>
      <c r="AE784" s="54"/>
    </row>
    <row r="785" spans="1:31" x14ac:dyDescent="0.3">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c r="AB785" s="54"/>
      <c r="AC785" s="54"/>
      <c r="AD785" s="54"/>
      <c r="AE785" s="54"/>
    </row>
    <row r="786" spans="1:31" x14ac:dyDescent="0.3">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row>
    <row r="787" spans="1:31" x14ac:dyDescent="0.3">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c r="AB787" s="54"/>
      <c r="AC787" s="54"/>
      <c r="AD787" s="54"/>
      <c r="AE787" s="54"/>
    </row>
    <row r="788" spans="1:31" x14ac:dyDescent="0.3">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c r="AB788" s="54"/>
      <c r="AC788" s="54"/>
      <c r="AD788" s="54"/>
      <c r="AE788" s="54"/>
    </row>
    <row r="789" spans="1:31" x14ac:dyDescent="0.3">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c r="AD789" s="54"/>
      <c r="AE789" s="54"/>
    </row>
    <row r="790" spans="1:31" x14ac:dyDescent="0.3">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c r="AB790" s="54"/>
      <c r="AC790" s="54"/>
      <c r="AD790" s="54"/>
      <c r="AE790" s="54"/>
    </row>
    <row r="791" spans="1:31" x14ac:dyDescent="0.3">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c r="AB791" s="54"/>
      <c r="AC791" s="54"/>
      <c r="AD791" s="54"/>
      <c r="AE791" s="54"/>
    </row>
    <row r="792" spans="1:31" x14ac:dyDescent="0.3">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c r="AB792" s="54"/>
      <c r="AC792" s="54"/>
      <c r="AD792" s="54"/>
      <c r="AE792" s="54"/>
    </row>
    <row r="793" spans="1:31" x14ac:dyDescent="0.3">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c r="AD793" s="54"/>
      <c r="AE793" s="54"/>
    </row>
    <row r="794" spans="1:31" x14ac:dyDescent="0.3">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c r="AB794" s="54"/>
      <c r="AC794" s="54"/>
      <c r="AD794" s="54"/>
      <c r="AE794" s="54"/>
    </row>
    <row r="795" spans="1:31" x14ac:dyDescent="0.3">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c r="AB795" s="54"/>
      <c r="AC795" s="54"/>
      <c r="AD795" s="54"/>
      <c r="AE795" s="54"/>
    </row>
    <row r="796" spans="1:31" x14ac:dyDescent="0.3">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row>
    <row r="797" spans="1:31" x14ac:dyDescent="0.3">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c r="AB797" s="54"/>
      <c r="AC797" s="54"/>
      <c r="AD797" s="54"/>
      <c r="AE797" s="54"/>
    </row>
    <row r="798" spans="1:31" x14ac:dyDescent="0.3">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c r="AB798" s="54"/>
      <c r="AC798" s="54"/>
      <c r="AD798" s="54"/>
      <c r="AE798" s="54"/>
    </row>
    <row r="799" spans="1:31" x14ac:dyDescent="0.3">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c r="AB799" s="54"/>
      <c r="AC799" s="54"/>
      <c r="AD799" s="54"/>
      <c r="AE799" s="54"/>
    </row>
    <row r="800" spans="1:31" x14ac:dyDescent="0.3">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c r="AB800" s="54"/>
      <c r="AC800" s="54"/>
      <c r="AD800" s="54"/>
      <c r="AE800" s="54"/>
    </row>
    <row r="801" spans="1:31" x14ac:dyDescent="0.3">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c r="AB801" s="54"/>
      <c r="AC801" s="54"/>
      <c r="AD801" s="54"/>
      <c r="AE801" s="54"/>
    </row>
    <row r="802" spans="1:31" x14ac:dyDescent="0.3">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c r="AB802" s="54"/>
      <c r="AC802" s="54"/>
      <c r="AD802" s="54"/>
      <c r="AE802" s="54"/>
    </row>
    <row r="803" spans="1:31" x14ac:dyDescent="0.3">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c r="AB803" s="54"/>
      <c r="AC803" s="54"/>
      <c r="AD803" s="54"/>
      <c r="AE803" s="54"/>
    </row>
    <row r="804" spans="1:31" x14ac:dyDescent="0.3">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c r="AB804" s="54"/>
      <c r="AC804" s="54"/>
      <c r="AD804" s="54"/>
      <c r="AE804" s="54"/>
    </row>
    <row r="805" spans="1:31" x14ac:dyDescent="0.3">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c r="AB805" s="54"/>
      <c r="AC805" s="54"/>
      <c r="AD805" s="54"/>
      <c r="AE805" s="54"/>
    </row>
    <row r="806" spans="1:31" x14ac:dyDescent="0.3">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row>
    <row r="807" spans="1:31" x14ac:dyDescent="0.3">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c r="AB807" s="54"/>
      <c r="AC807" s="54"/>
      <c r="AD807" s="54"/>
      <c r="AE807" s="54"/>
    </row>
    <row r="808" spans="1:31" x14ac:dyDescent="0.3">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c r="AD808" s="54"/>
      <c r="AE808" s="54"/>
    </row>
    <row r="809" spans="1:31" x14ac:dyDescent="0.3">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c r="AB809" s="54"/>
      <c r="AC809" s="54"/>
      <c r="AD809" s="54"/>
      <c r="AE809" s="54"/>
    </row>
    <row r="810" spans="1:31" x14ac:dyDescent="0.3">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c r="AB810" s="54"/>
      <c r="AC810" s="54"/>
      <c r="AD810" s="54"/>
      <c r="AE810" s="54"/>
    </row>
    <row r="811" spans="1:31" x14ac:dyDescent="0.3">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c r="AB811" s="54"/>
      <c r="AC811" s="54"/>
      <c r="AD811" s="54"/>
      <c r="AE811" s="54"/>
    </row>
    <row r="812" spans="1:31" x14ac:dyDescent="0.3">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c r="AB812" s="54"/>
      <c r="AC812" s="54"/>
      <c r="AD812" s="54"/>
      <c r="AE812" s="54"/>
    </row>
    <row r="813" spans="1:31" x14ac:dyDescent="0.3">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c r="AB813" s="54"/>
      <c r="AC813" s="54"/>
      <c r="AD813" s="54"/>
      <c r="AE813" s="54"/>
    </row>
    <row r="814" spans="1:31" x14ac:dyDescent="0.3">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c r="AB814" s="54"/>
      <c r="AC814" s="54"/>
      <c r="AD814" s="54"/>
      <c r="AE814" s="54"/>
    </row>
    <row r="815" spans="1:31" x14ac:dyDescent="0.3">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c r="AB815" s="54"/>
      <c r="AC815" s="54"/>
      <c r="AD815" s="54"/>
      <c r="AE815" s="54"/>
    </row>
    <row r="816" spans="1:31" x14ac:dyDescent="0.3">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row>
    <row r="817" spans="1:31" x14ac:dyDescent="0.3">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c r="AB817" s="54"/>
      <c r="AC817" s="54"/>
      <c r="AD817" s="54"/>
      <c r="AE817" s="54"/>
    </row>
    <row r="818" spans="1:31" x14ac:dyDescent="0.3">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c r="AB818" s="54"/>
      <c r="AC818" s="54"/>
      <c r="AD818" s="54"/>
      <c r="AE818" s="54"/>
    </row>
    <row r="819" spans="1:31" x14ac:dyDescent="0.3">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c r="AB819" s="54"/>
      <c r="AC819" s="54"/>
      <c r="AD819" s="54"/>
      <c r="AE819" s="54"/>
    </row>
    <row r="820" spans="1:31" x14ac:dyDescent="0.3">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c r="AB820" s="54"/>
      <c r="AC820" s="54"/>
      <c r="AD820" s="54"/>
      <c r="AE820" s="54"/>
    </row>
    <row r="821" spans="1:31" x14ac:dyDescent="0.3">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c r="AB821" s="54"/>
      <c r="AC821" s="54"/>
      <c r="AD821" s="54"/>
      <c r="AE821" s="54"/>
    </row>
    <row r="822" spans="1:31" x14ac:dyDescent="0.3">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c r="AB822" s="54"/>
      <c r="AC822" s="54"/>
      <c r="AD822" s="54"/>
      <c r="AE822" s="54"/>
    </row>
    <row r="823" spans="1:31" x14ac:dyDescent="0.3">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c r="AB823" s="54"/>
      <c r="AC823" s="54"/>
      <c r="AD823" s="54"/>
      <c r="AE823" s="54"/>
    </row>
    <row r="824" spans="1:31" x14ac:dyDescent="0.3">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c r="AB824" s="54"/>
      <c r="AC824" s="54"/>
      <c r="AD824" s="54"/>
      <c r="AE824" s="54"/>
    </row>
    <row r="825" spans="1:31" x14ac:dyDescent="0.3">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c r="AB825" s="54"/>
      <c r="AC825" s="54"/>
      <c r="AD825" s="54"/>
      <c r="AE825" s="54"/>
    </row>
    <row r="826" spans="1:31" x14ac:dyDescent="0.3">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row>
    <row r="827" spans="1:31" x14ac:dyDescent="0.3">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c r="AB827" s="54"/>
      <c r="AC827" s="54"/>
      <c r="AD827" s="54"/>
      <c r="AE827" s="54"/>
    </row>
    <row r="828" spans="1:31" x14ac:dyDescent="0.3">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c r="AB828" s="54"/>
      <c r="AC828" s="54"/>
      <c r="AD828" s="54"/>
      <c r="AE828" s="54"/>
    </row>
    <row r="829" spans="1:31" x14ac:dyDescent="0.3">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c r="AB829" s="54"/>
      <c r="AC829" s="54"/>
      <c r="AD829" s="54"/>
      <c r="AE829" s="54"/>
    </row>
    <row r="830" spans="1:31" x14ac:dyDescent="0.3">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c r="AB830" s="54"/>
      <c r="AC830" s="54"/>
      <c r="AD830" s="54"/>
      <c r="AE830" s="54"/>
    </row>
    <row r="831" spans="1:31" x14ac:dyDescent="0.3">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c r="AB831" s="54"/>
      <c r="AC831" s="54"/>
      <c r="AD831" s="54"/>
      <c r="AE831" s="54"/>
    </row>
    <row r="832" spans="1:31" x14ac:dyDescent="0.3">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c r="AB832" s="54"/>
      <c r="AC832" s="54"/>
      <c r="AD832" s="54"/>
      <c r="AE832" s="54"/>
    </row>
    <row r="833" spans="1:31" x14ac:dyDescent="0.3">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c r="AB833" s="54"/>
      <c r="AC833" s="54"/>
      <c r="AD833" s="54"/>
      <c r="AE833" s="54"/>
    </row>
    <row r="834" spans="1:31" x14ac:dyDescent="0.3">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c r="AB834" s="54"/>
      <c r="AC834" s="54"/>
      <c r="AD834" s="54"/>
      <c r="AE834" s="54"/>
    </row>
    <row r="835" spans="1:31" x14ac:dyDescent="0.3">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c r="AB835" s="54"/>
      <c r="AC835" s="54"/>
      <c r="AD835" s="54"/>
      <c r="AE835" s="54"/>
    </row>
    <row r="836" spans="1:31" x14ac:dyDescent="0.3">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row>
    <row r="837" spans="1:31" x14ac:dyDescent="0.3">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c r="AB837" s="54"/>
      <c r="AC837" s="54"/>
      <c r="AD837" s="54"/>
      <c r="AE837" s="54"/>
    </row>
    <row r="838" spans="1:31" x14ac:dyDescent="0.3">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c r="AB838" s="54"/>
      <c r="AC838" s="54"/>
      <c r="AD838" s="54"/>
      <c r="AE838" s="54"/>
    </row>
    <row r="839" spans="1:31" x14ac:dyDescent="0.3">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c r="AB839" s="54"/>
      <c r="AC839" s="54"/>
      <c r="AD839" s="54"/>
      <c r="AE839" s="54"/>
    </row>
    <row r="840" spans="1:31" x14ac:dyDescent="0.3">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c r="AB840" s="54"/>
      <c r="AC840" s="54"/>
      <c r="AD840" s="54"/>
      <c r="AE840" s="54"/>
    </row>
    <row r="841" spans="1:31" x14ac:dyDescent="0.3">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c r="AB841" s="54"/>
      <c r="AC841" s="54"/>
      <c r="AD841" s="54"/>
      <c r="AE841" s="54"/>
    </row>
    <row r="842" spans="1:31" x14ac:dyDescent="0.3">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c r="AB842" s="54"/>
      <c r="AC842" s="54"/>
      <c r="AD842" s="54"/>
      <c r="AE842" s="54"/>
    </row>
    <row r="843" spans="1:31" x14ac:dyDescent="0.3">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c r="AB843" s="54"/>
      <c r="AC843" s="54"/>
      <c r="AD843" s="54"/>
      <c r="AE843" s="54"/>
    </row>
    <row r="844" spans="1:31" x14ac:dyDescent="0.3">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c r="AB844" s="54"/>
      <c r="AC844" s="54"/>
      <c r="AD844" s="54"/>
      <c r="AE844" s="54"/>
    </row>
    <row r="845" spans="1:31" x14ac:dyDescent="0.3">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c r="AB845" s="54"/>
      <c r="AC845" s="54"/>
      <c r="AD845" s="54"/>
      <c r="AE845" s="54"/>
    </row>
    <row r="846" spans="1:31" x14ac:dyDescent="0.3">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row>
    <row r="847" spans="1:31" x14ac:dyDescent="0.3">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c r="AB847" s="54"/>
      <c r="AC847" s="54"/>
      <c r="AD847" s="54"/>
      <c r="AE847" s="54"/>
    </row>
    <row r="848" spans="1:31" x14ac:dyDescent="0.3">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c r="AD848" s="54"/>
      <c r="AE848" s="54"/>
    </row>
    <row r="849" spans="1:31" x14ac:dyDescent="0.3">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c r="AB849" s="54"/>
      <c r="AC849" s="54"/>
      <c r="AD849" s="54"/>
      <c r="AE849" s="54"/>
    </row>
    <row r="850" spans="1:31" x14ac:dyDescent="0.3">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c r="AD850" s="54"/>
      <c r="AE850" s="54"/>
    </row>
    <row r="851" spans="1:31" x14ac:dyDescent="0.3">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c r="AD851" s="54"/>
      <c r="AE851" s="54"/>
    </row>
    <row r="852" spans="1:31" x14ac:dyDescent="0.3">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c r="AD852" s="54"/>
      <c r="AE852" s="54"/>
    </row>
    <row r="853" spans="1:31" x14ac:dyDescent="0.3">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c r="AD853" s="54"/>
      <c r="AE853" s="54"/>
    </row>
    <row r="854" spans="1:31" x14ac:dyDescent="0.3">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c r="AB854" s="54"/>
      <c r="AC854" s="54"/>
      <c r="AD854" s="54"/>
      <c r="AE854" s="54"/>
    </row>
    <row r="855" spans="1:31" x14ac:dyDescent="0.3">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c r="AD855" s="54"/>
      <c r="AE855" s="54"/>
    </row>
    <row r="856" spans="1:31" x14ac:dyDescent="0.3">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row>
    <row r="857" spans="1:31" x14ac:dyDescent="0.3">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c r="AD857" s="54"/>
      <c r="AE857" s="54"/>
    </row>
    <row r="858" spans="1:31" x14ac:dyDescent="0.3">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c r="AB858" s="54"/>
      <c r="AC858" s="54"/>
      <c r="AD858" s="54"/>
      <c r="AE858" s="54"/>
    </row>
    <row r="859" spans="1:31" x14ac:dyDescent="0.3">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c r="AD859" s="54"/>
      <c r="AE859" s="54"/>
    </row>
    <row r="860" spans="1:31" x14ac:dyDescent="0.3">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c r="AD860" s="54"/>
      <c r="AE860" s="54"/>
    </row>
    <row r="861" spans="1:31" x14ac:dyDescent="0.3">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c r="AD861" s="54"/>
      <c r="AE861" s="54"/>
    </row>
    <row r="862" spans="1:31" x14ac:dyDescent="0.3">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c r="AD862" s="54"/>
      <c r="AE862" s="54"/>
    </row>
    <row r="863" spans="1:31" x14ac:dyDescent="0.3">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c r="AD863" s="54"/>
      <c r="AE863" s="54"/>
    </row>
    <row r="864" spans="1:31" x14ac:dyDescent="0.3">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c r="AD864" s="54"/>
      <c r="AE864" s="54"/>
    </row>
    <row r="865" spans="1:31" x14ac:dyDescent="0.3">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c r="AD865" s="54"/>
      <c r="AE865" s="54"/>
    </row>
    <row r="866" spans="1:31" x14ac:dyDescent="0.3">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row>
    <row r="867" spans="1:31" x14ac:dyDescent="0.3">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c r="AB867" s="54"/>
      <c r="AC867" s="54"/>
      <c r="AD867" s="54"/>
      <c r="AE867" s="54"/>
    </row>
    <row r="868" spans="1:31" x14ac:dyDescent="0.3">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c r="AB868" s="54"/>
      <c r="AC868" s="54"/>
      <c r="AD868" s="54"/>
      <c r="AE868" s="54"/>
    </row>
    <row r="869" spans="1:31" x14ac:dyDescent="0.3">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c r="AB869" s="54"/>
      <c r="AC869" s="54"/>
      <c r="AD869" s="54"/>
      <c r="AE869" s="54"/>
    </row>
    <row r="870" spans="1:31" x14ac:dyDescent="0.3">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c r="AB870" s="54"/>
      <c r="AC870" s="54"/>
      <c r="AD870" s="54"/>
      <c r="AE870" s="54"/>
    </row>
    <row r="871" spans="1:31" x14ac:dyDescent="0.3">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c r="AB871" s="54"/>
      <c r="AC871" s="54"/>
      <c r="AD871" s="54"/>
      <c r="AE871" s="54"/>
    </row>
    <row r="872" spans="1:31" x14ac:dyDescent="0.3">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c r="AB872" s="54"/>
      <c r="AC872" s="54"/>
      <c r="AD872" s="54"/>
      <c r="AE872" s="54"/>
    </row>
    <row r="873" spans="1:31" x14ac:dyDescent="0.3">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c r="AB873" s="54"/>
      <c r="AC873" s="54"/>
      <c r="AD873" s="54"/>
      <c r="AE873" s="54"/>
    </row>
    <row r="874" spans="1:31" x14ac:dyDescent="0.3">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c r="AB874" s="54"/>
      <c r="AC874" s="54"/>
      <c r="AD874" s="54"/>
      <c r="AE874" s="54"/>
    </row>
    <row r="875" spans="1:31" x14ac:dyDescent="0.3">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c r="AB875" s="54"/>
      <c r="AC875" s="54"/>
      <c r="AD875" s="54"/>
      <c r="AE875" s="54"/>
    </row>
    <row r="876" spans="1:31" x14ac:dyDescent="0.3">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row>
    <row r="877" spans="1:31" x14ac:dyDescent="0.3">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c r="AB877" s="54"/>
      <c r="AC877" s="54"/>
      <c r="AD877" s="54"/>
      <c r="AE877" s="54"/>
    </row>
    <row r="878" spans="1:31" x14ac:dyDescent="0.3">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c r="AB878" s="54"/>
      <c r="AC878" s="54"/>
      <c r="AD878" s="54"/>
      <c r="AE878" s="54"/>
    </row>
    <row r="879" spans="1:31" x14ac:dyDescent="0.3">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c r="AB879" s="54"/>
      <c r="AC879" s="54"/>
      <c r="AD879" s="54"/>
      <c r="AE879" s="54"/>
    </row>
    <row r="880" spans="1:31" x14ac:dyDescent="0.3">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c r="AB880" s="54"/>
      <c r="AC880" s="54"/>
      <c r="AD880" s="54"/>
      <c r="AE880" s="54"/>
    </row>
    <row r="881" spans="1:31" x14ac:dyDescent="0.3">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c r="AB881" s="54"/>
      <c r="AC881" s="54"/>
      <c r="AD881" s="54"/>
      <c r="AE881" s="54"/>
    </row>
    <row r="882" spans="1:31" x14ac:dyDescent="0.3">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c r="AB882" s="54"/>
      <c r="AC882" s="54"/>
      <c r="AD882" s="54"/>
      <c r="AE882" s="54"/>
    </row>
    <row r="883" spans="1:31" x14ac:dyDescent="0.3">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c r="AB883" s="54"/>
      <c r="AC883" s="54"/>
      <c r="AD883" s="54"/>
      <c r="AE883" s="54"/>
    </row>
    <row r="884" spans="1:31" x14ac:dyDescent="0.3">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c r="AB884" s="54"/>
      <c r="AC884" s="54"/>
      <c r="AD884" s="54"/>
      <c r="AE884" s="54"/>
    </row>
    <row r="885" spans="1:31" x14ac:dyDescent="0.3">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c r="AB885" s="54"/>
      <c r="AC885" s="54"/>
      <c r="AD885" s="54"/>
      <c r="AE885" s="54"/>
    </row>
    <row r="886" spans="1:31" x14ac:dyDescent="0.3">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row>
    <row r="887" spans="1:31" x14ac:dyDescent="0.3">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c r="AB887" s="54"/>
      <c r="AC887" s="54"/>
      <c r="AD887" s="54"/>
      <c r="AE887" s="54"/>
    </row>
    <row r="888" spans="1:31" x14ac:dyDescent="0.3">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c r="AD888" s="54"/>
      <c r="AE888" s="54"/>
    </row>
    <row r="889" spans="1:31" x14ac:dyDescent="0.3">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c r="AB889" s="54"/>
      <c r="AC889" s="54"/>
      <c r="AD889" s="54"/>
      <c r="AE889" s="54"/>
    </row>
    <row r="890" spans="1:31" x14ac:dyDescent="0.3">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c r="AB890" s="54"/>
      <c r="AC890" s="54"/>
      <c r="AD890" s="54"/>
      <c r="AE890" s="54"/>
    </row>
    <row r="891" spans="1:31" x14ac:dyDescent="0.3">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c r="AB891" s="54"/>
      <c r="AC891" s="54"/>
      <c r="AD891" s="54"/>
      <c r="AE891" s="54"/>
    </row>
    <row r="892" spans="1:31" x14ac:dyDescent="0.3">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c r="AB892" s="54"/>
      <c r="AC892" s="54"/>
      <c r="AD892" s="54"/>
      <c r="AE892" s="54"/>
    </row>
    <row r="893" spans="1:31" x14ac:dyDescent="0.3">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c r="AB893" s="54"/>
      <c r="AC893" s="54"/>
      <c r="AD893" s="54"/>
      <c r="AE893" s="54"/>
    </row>
    <row r="894" spans="1:31" x14ac:dyDescent="0.3">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c r="AB894" s="54"/>
      <c r="AC894" s="54"/>
      <c r="AD894" s="54"/>
      <c r="AE894" s="54"/>
    </row>
    <row r="895" spans="1:31" x14ac:dyDescent="0.3">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c r="AB895" s="54"/>
      <c r="AC895" s="54"/>
      <c r="AD895" s="54"/>
      <c r="AE895" s="54"/>
    </row>
    <row r="896" spans="1:31" x14ac:dyDescent="0.3">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row>
    <row r="897" spans="1:31" x14ac:dyDescent="0.3">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c r="AB897" s="54"/>
      <c r="AC897" s="54"/>
      <c r="AD897" s="54"/>
      <c r="AE897" s="54"/>
    </row>
    <row r="898" spans="1:31" x14ac:dyDescent="0.3">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c r="AB898" s="54"/>
      <c r="AC898" s="54"/>
      <c r="AD898" s="54"/>
      <c r="AE898" s="54"/>
    </row>
    <row r="899" spans="1:31" x14ac:dyDescent="0.3">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c r="AB899" s="54"/>
      <c r="AC899" s="54"/>
      <c r="AD899" s="54"/>
      <c r="AE899" s="54"/>
    </row>
    <row r="900" spans="1:31" x14ac:dyDescent="0.3">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c r="AB900" s="54"/>
      <c r="AC900" s="54"/>
      <c r="AD900" s="54"/>
      <c r="AE900" s="54"/>
    </row>
    <row r="901" spans="1:31" x14ac:dyDescent="0.3">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c r="AB901" s="54"/>
      <c r="AC901" s="54"/>
      <c r="AD901" s="54"/>
      <c r="AE901" s="54"/>
    </row>
    <row r="902" spans="1:31" x14ac:dyDescent="0.3">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c r="AB902" s="54"/>
      <c r="AC902" s="54"/>
      <c r="AD902" s="54"/>
      <c r="AE902" s="54"/>
    </row>
    <row r="903" spans="1:31" x14ac:dyDescent="0.3">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c r="AB903" s="54"/>
      <c r="AC903" s="54"/>
      <c r="AD903" s="54"/>
      <c r="AE903" s="54"/>
    </row>
    <row r="904" spans="1:31" x14ac:dyDescent="0.3">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c r="AB904" s="54"/>
      <c r="AC904" s="54"/>
      <c r="AD904" s="54"/>
      <c r="AE904" s="54"/>
    </row>
    <row r="905" spans="1:31" x14ac:dyDescent="0.3">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c r="AB905" s="54"/>
      <c r="AC905" s="54"/>
      <c r="AD905" s="54"/>
      <c r="AE905" s="54"/>
    </row>
    <row r="906" spans="1:31" x14ac:dyDescent="0.3">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row>
    <row r="907" spans="1:31" x14ac:dyDescent="0.3">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c r="AB907" s="54"/>
      <c r="AC907" s="54"/>
      <c r="AD907" s="54"/>
      <c r="AE907" s="54"/>
    </row>
    <row r="908" spans="1:31" x14ac:dyDescent="0.3">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c r="AB908" s="54"/>
      <c r="AC908" s="54"/>
      <c r="AD908" s="54"/>
      <c r="AE908" s="54"/>
    </row>
    <row r="909" spans="1:31" x14ac:dyDescent="0.3">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c r="AB909" s="54"/>
      <c r="AC909" s="54"/>
      <c r="AD909" s="54"/>
      <c r="AE909" s="54"/>
    </row>
    <row r="910" spans="1:31" x14ac:dyDescent="0.3">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c r="AB910" s="54"/>
      <c r="AC910" s="54"/>
      <c r="AD910" s="54"/>
      <c r="AE910" s="54"/>
    </row>
    <row r="911" spans="1:31" x14ac:dyDescent="0.3">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c r="AB911" s="54"/>
      <c r="AC911" s="54"/>
      <c r="AD911" s="54"/>
      <c r="AE911" s="54"/>
    </row>
    <row r="912" spans="1:31" x14ac:dyDescent="0.3">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c r="AB912" s="54"/>
      <c r="AC912" s="54"/>
      <c r="AD912" s="54"/>
      <c r="AE912" s="54"/>
    </row>
    <row r="913" spans="1:31" x14ac:dyDescent="0.3">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c r="AB913" s="54"/>
      <c r="AC913" s="54"/>
      <c r="AD913" s="54"/>
      <c r="AE913" s="54"/>
    </row>
    <row r="914" spans="1:31" x14ac:dyDescent="0.3">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c r="AB914" s="54"/>
      <c r="AC914" s="54"/>
      <c r="AD914" s="54"/>
      <c r="AE914" s="54"/>
    </row>
    <row r="915" spans="1:31" x14ac:dyDescent="0.3">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c r="AB915" s="54"/>
      <c r="AC915" s="54"/>
      <c r="AD915" s="54"/>
      <c r="AE915" s="54"/>
    </row>
    <row r="916" spans="1:31" x14ac:dyDescent="0.3">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row>
    <row r="917" spans="1:31" x14ac:dyDescent="0.3">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c r="AB917" s="54"/>
      <c r="AC917" s="54"/>
      <c r="AD917" s="54"/>
      <c r="AE917" s="54"/>
    </row>
    <row r="918" spans="1:31" x14ac:dyDescent="0.3">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c r="AB918" s="54"/>
      <c r="AC918" s="54"/>
      <c r="AD918" s="54"/>
      <c r="AE918" s="54"/>
    </row>
    <row r="919" spans="1:31" x14ac:dyDescent="0.3">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c r="AB919" s="54"/>
      <c r="AC919" s="54"/>
      <c r="AD919" s="54"/>
      <c r="AE919" s="54"/>
    </row>
    <row r="920" spans="1:31" x14ac:dyDescent="0.3">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c r="AB920" s="54"/>
      <c r="AC920" s="54"/>
      <c r="AD920" s="54"/>
      <c r="AE920" s="54"/>
    </row>
    <row r="921" spans="1:31" x14ac:dyDescent="0.3">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c r="AB921" s="54"/>
      <c r="AC921" s="54"/>
      <c r="AD921" s="54"/>
      <c r="AE921" s="54"/>
    </row>
    <row r="922" spans="1:31" x14ac:dyDescent="0.3">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c r="AB922" s="54"/>
      <c r="AC922" s="54"/>
      <c r="AD922" s="54"/>
      <c r="AE922" s="54"/>
    </row>
    <row r="923" spans="1:31" x14ac:dyDescent="0.3">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c r="AB923" s="54"/>
      <c r="AC923" s="54"/>
      <c r="AD923" s="54"/>
      <c r="AE923" s="54"/>
    </row>
    <row r="924" spans="1:31" x14ac:dyDescent="0.3">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c r="AB924" s="54"/>
      <c r="AC924" s="54"/>
      <c r="AD924" s="54"/>
      <c r="AE924" s="54"/>
    </row>
    <row r="925" spans="1:31" x14ac:dyDescent="0.3">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c r="AB925" s="54"/>
      <c r="AC925" s="54"/>
      <c r="AD925" s="54"/>
      <c r="AE925" s="54"/>
    </row>
    <row r="926" spans="1:31" x14ac:dyDescent="0.3">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row>
    <row r="927" spans="1:31" x14ac:dyDescent="0.3">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c r="AB927" s="54"/>
      <c r="AC927" s="54"/>
      <c r="AD927" s="54"/>
      <c r="AE927" s="54"/>
    </row>
    <row r="928" spans="1:31" x14ac:dyDescent="0.3">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c r="AB928" s="54"/>
      <c r="AC928" s="54"/>
      <c r="AD928" s="54"/>
      <c r="AE928" s="54"/>
    </row>
    <row r="929" spans="1:31" x14ac:dyDescent="0.3">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c r="AB929" s="54"/>
      <c r="AC929" s="54"/>
      <c r="AD929" s="54"/>
      <c r="AE929" s="54"/>
    </row>
    <row r="930" spans="1:31" x14ac:dyDescent="0.3">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c r="AB930" s="54"/>
      <c r="AC930" s="54"/>
      <c r="AD930" s="54"/>
      <c r="AE930" s="54"/>
    </row>
    <row r="931" spans="1:31" x14ac:dyDescent="0.3">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c r="AB931" s="54"/>
      <c r="AC931" s="54"/>
      <c r="AD931" s="54"/>
      <c r="AE931" s="54"/>
    </row>
    <row r="932" spans="1:31" x14ac:dyDescent="0.3">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c r="AB932" s="54"/>
      <c r="AC932" s="54"/>
      <c r="AD932" s="54"/>
      <c r="AE932" s="54"/>
    </row>
    <row r="933" spans="1:31" x14ac:dyDescent="0.3">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c r="AB933" s="54"/>
      <c r="AC933" s="54"/>
      <c r="AD933" s="54"/>
      <c r="AE933" s="54"/>
    </row>
    <row r="934" spans="1:31" x14ac:dyDescent="0.3">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c r="AB934" s="54"/>
      <c r="AC934" s="54"/>
      <c r="AD934" s="54"/>
      <c r="AE934" s="54"/>
    </row>
    <row r="935" spans="1:31" x14ac:dyDescent="0.3">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c r="AB935" s="54"/>
      <c r="AC935" s="54"/>
      <c r="AD935" s="54"/>
      <c r="AE935" s="54"/>
    </row>
    <row r="936" spans="1:31" x14ac:dyDescent="0.3">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row>
    <row r="937" spans="1:31" x14ac:dyDescent="0.3">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c r="AB937" s="54"/>
      <c r="AC937" s="54"/>
      <c r="AD937" s="54"/>
      <c r="AE937" s="54"/>
    </row>
    <row r="938" spans="1:31" x14ac:dyDescent="0.3">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c r="AB938" s="54"/>
      <c r="AC938" s="54"/>
      <c r="AD938" s="54"/>
      <c r="AE938" s="54"/>
    </row>
    <row r="939" spans="1:31" x14ac:dyDescent="0.3">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c r="AB939" s="54"/>
      <c r="AC939" s="54"/>
      <c r="AD939" s="54"/>
      <c r="AE939" s="54"/>
    </row>
    <row r="940" spans="1:31" x14ac:dyDescent="0.3">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c r="AB940" s="54"/>
      <c r="AC940" s="54"/>
      <c r="AD940" s="54"/>
      <c r="AE940" s="54"/>
    </row>
    <row r="941" spans="1:31" x14ac:dyDescent="0.3">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c r="AB941" s="54"/>
      <c r="AC941" s="54"/>
      <c r="AD941" s="54"/>
      <c r="AE941" s="54"/>
    </row>
    <row r="942" spans="1:31" x14ac:dyDescent="0.3">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c r="AB942" s="54"/>
      <c r="AC942" s="54"/>
      <c r="AD942" s="54"/>
      <c r="AE942" s="54"/>
    </row>
    <row r="943" spans="1:31" x14ac:dyDescent="0.3">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c r="AB943" s="54"/>
      <c r="AC943" s="54"/>
      <c r="AD943" s="54"/>
      <c r="AE943" s="54"/>
    </row>
    <row r="944" spans="1:31" x14ac:dyDescent="0.3">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c r="AB944" s="54"/>
      <c r="AC944" s="54"/>
      <c r="AD944" s="54"/>
      <c r="AE944" s="54"/>
    </row>
    <row r="945" spans="1:31" x14ac:dyDescent="0.3">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c r="AB945" s="54"/>
      <c r="AC945" s="54"/>
      <c r="AD945" s="54"/>
      <c r="AE945" s="54"/>
    </row>
    <row r="946" spans="1:31" x14ac:dyDescent="0.3">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row>
    <row r="947" spans="1:31" x14ac:dyDescent="0.3">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c r="AB947" s="54"/>
      <c r="AC947" s="54"/>
      <c r="AD947" s="54"/>
      <c r="AE947" s="54"/>
    </row>
    <row r="948" spans="1:31" x14ac:dyDescent="0.3">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c r="AD948" s="54"/>
      <c r="AE948" s="54"/>
    </row>
    <row r="949" spans="1:31" x14ac:dyDescent="0.3">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c r="AB949" s="54"/>
      <c r="AC949" s="54"/>
      <c r="AD949" s="54"/>
      <c r="AE949" s="54"/>
    </row>
    <row r="950" spans="1:31" x14ac:dyDescent="0.3">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c r="AB950" s="54"/>
      <c r="AC950" s="54"/>
      <c r="AD950" s="54"/>
      <c r="AE950" s="54"/>
    </row>
    <row r="951" spans="1:31" x14ac:dyDescent="0.3">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c r="AB951" s="54"/>
      <c r="AC951" s="54"/>
      <c r="AD951" s="54"/>
      <c r="AE951" s="54"/>
    </row>
    <row r="952" spans="1:31" x14ac:dyDescent="0.3">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c r="AB952" s="54"/>
      <c r="AC952" s="54"/>
      <c r="AD952" s="54"/>
      <c r="AE952" s="54"/>
    </row>
    <row r="953" spans="1:31" x14ac:dyDescent="0.3">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c r="AB953" s="54"/>
      <c r="AC953" s="54"/>
      <c r="AD953" s="54"/>
      <c r="AE953" s="54"/>
    </row>
    <row r="954" spans="1:31" x14ac:dyDescent="0.3">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c r="AB954" s="54"/>
      <c r="AC954" s="54"/>
      <c r="AD954" s="54"/>
      <c r="AE954" s="54"/>
    </row>
    <row r="955" spans="1:31" x14ac:dyDescent="0.3">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c r="AB955" s="54"/>
      <c r="AC955" s="54"/>
      <c r="AD955" s="54"/>
      <c r="AE955" s="54"/>
    </row>
    <row r="956" spans="1:31" x14ac:dyDescent="0.3">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c r="AD956" s="54"/>
      <c r="AE956" s="54"/>
    </row>
    <row r="957" spans="1:31" x14ac:dyDescent="0.3">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c r="AB957" s="54"/>
      <c r="AC957" s="54"/>
      <c r="AD957" s="54"/>
      <c r="AE957" s="54"/>
    </row>
    <row r="958" spans="1:31" x14ac:dyDescent="0.3">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c r="AB958" s="54"/>
      <c r="AC958" s="54"/>
      <c r="AD958" s="54"/>
      <c r="AE958" s="54"/>
    </row>
    <row r="959" spans="1:31" x14ac:dyDescent="0.3">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c r="AB959" s="54"/>
      <c r="AC959" s="54"/>
      <c r="AD959" s="54"/>
      <c r="AE959" s="54"/>
    </row>
    <row r="960" spans="1:31" x14ac:dyDescent="0.3">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c r="AB960" s="54"/>
      <c r="AC960" s="54"/>
      <c r="AD960" s="54"/>
      <c r="AE960" s="54"/>
    </row>
    <row r="961" spans="1:31" x14ac:dyDescent="0.3">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c r="AB961" s="54"/>
      <c r="AC961" s="54"/>
      <c r="AD961" s="54"/>
      <c r="AE961" s="54"/>
    </row>
    <row r="962" spans="1:31" x14ac:dyDescent="0.3">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c r="AB962" s="54"/>
      <c r="AC962" s="54"/>
      <c r="AD962" s="54"/>
      <c r="AE962" s="54"/>
    </row>
    <row r="963" spans="1:31" x14ac:dyDescent="0.3">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c r="AB963" s="54"/>
      <c r="AC963" s="54"/>
      <c r="AD963" s="54"/>
      <c r="AE963" s="54"/>
    </row>
    <row r="964" spans="1:31" x14ac:dyDescent="0.3">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c r="AB964" s="54"/>
      <c r="AC964" s="54"/>
      <c r="AD964" s="54"/>
      <c r="AE964" s="54"/>
    </row>
    <row r="965" spans="1:31" x14ac:dyDescent="0.3">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c r="AB965" s="54"/>
      <c r="AC965" s="54"/>
      <c r="AD965" s="54"/>
      <c r="AE965" s="54"/>
    </row>
    <row r="966" spans="1:31" x14ac:dyDescent="0.3">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c r="AD966" s="54"/>
      <c r="AE966" s="54"/>
    </row>
    <row r="967" spans="1:31" x14ac:dyDescent="0.3">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c r="AB967" s="54"/>
      <c r="AC967" s="54"/>
      <c r="AD967" s="54"/>
      <c r="AE967" s="54"/>
    </row>
    <row r="968" spans="1:31" x14ac:dyDescent="0.3">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c r="AD968" s="54"/>
      <c r="AE968" s="54"/>
    </row>
    <row r="969" spans="1:31" x14ac:dyDescent="0.3">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c r="AB969" s="54"/>
      <c r="AC969" s="54"/>
      <c r="AD969" s="54"/>
      <c r="AE969" s="54"/>
    </row>
    <row r="970" spans="1:31" x14ac:dyDescent="0.3">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c r="AB970" s="54"/>
      <c r="AC970" s="54"/>
      <c r="AD970" s="54"/>
      <c r="AE970" s="54"/>
    </row>
    <row r="971" spans="1:31" x14ac:dyDescent="0.3">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c r="AB971" s="54"/>
      <c r="AC971" s="54"/>
      <c r="AD971" s="54"/>
      <c r="AE971" s="54"/>
    </row>
    <row r="972" spans="1:31" x14ac:dyDescent="0.3">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c r="AB972" s="54"/>
      <c r="AC972" s="54"/>
      <c r="AD972" s="54"/>
      <c r="AE972" s="54"/>
    </row>
    <row r="973" spans="1:31" x14ac:dyDescent="0.3">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c r="AB973" s="54"/>
      <c r="AC973" s="54"/>
      <c r="AD973" s="54"/>
      <c r="AE973" s="54"/>
    </row>
    <row r="974" spans="1:31" x14ac:dyDescent="0.3">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c r="AB974" s="54"/>
      <c r="AC974" s="54"/>
      <c r="AD974" s="54"/>
      <c r="AE974" s="54"/>
    </row>
    <row r="975" spans="1:31" x14ac:dyDescent="0.3">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c r="AB975" s="54"/>
      <c r="AC975" s="54"/>
      <c r="AD975" s="54"/>
      <c r="AE975" s="54"/>
    </row>
    <row r="976" spans="1:31" x14ac:dyDescent="0.3">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c r="AD976" s="54"/>
      <c r="AE976" s="54"/>
    </row>
    <row r="977" spans="1:31" x14ac:dyDescent="0.3">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c r="AB977" s="54"/>
      <c r="AC977" s="54"/>
      <c r="AD977" s="54"/>
      <c r="AE977" s="54"/>
    </row>
    <row r="978" spans="1:31" x14ac:dyDescent="0.3">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c r="AB978" s="54"/>
      <c r="AC978" s="54"/>
      <c r="AD978" s="54"/>
      <c r="AE978" s="54"/>
    </row>
    <row r="979" spans="1:31" x14ac:dyDescent="0.3">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c r="AD979" s="54"/>
      <c r="AE979" s="54"/>
    </row>
    <row r="980" spans="1:31" x14ac:dyDescent="0.3">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c r="AB980" s="54"/>
      <c r="AC980" s="54"/>
      <c r="AD980" s="54"/>
      <c r="AE980" s="54"/>
    </row>
    <row r="981" spans="1:31" x14ac:dyDescent="0.3">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c r="AB981" s="54"/>
      <c r="AC981" s="54"/>
      <c r="AD981" s="54"/>
      <c r="AE981" s="54"/>
    </row>
    <row r="982" spans="1:31" x14ac:dyDescent="0.3">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c r="AB982" s="54"/>
      <c r="AC982" s="54"/>
      <c r="AD982" s="54"/>
      <c r="AE982" s="54"/>
    </row>
    <row r="983" spans="1:31" x14ac:dyDescent="0.3">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c r="AB983" s="54"/>
      <c r="AC983" s="54"/>
      <c r="AD983" s="54"/>
      <c r="AE983" s="54"/>
    </row>
    <row r="984" spans="1:31" x14ac:dyDescent="0.3">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c r="AB984" s="54"/>
      <c r="AC984" s="54"/>
      <c r="AD984" s="54"/>
      <c r="AE984" s="54"/>
    </row>
    <row r="985" spans="1:31" x14ac:dyDescent="0.3">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c r="AB985" s="54"/>
      <c r="AC985" s="54"/>
      <c r="AD985" s="54"/>
      <c r="AE985" s="54"/>
    </row>
    <row r="986" spans="1:31" x14ac:dyDescent="0.3">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c r="AD986" s="54"/>
      <c r="AE986" s="54"/>
    </row>
    <row r="987" spans="1:31" x14ac:dyDescent="0.3">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c r="AB987" s="54"/>
      <c r="AC987" s="54"/>
      <c r="AD987" s="54"/>
      <c r="AE987" s="54"/>
    </row>
    <row r="988" spans="1:31" x14ac:dyDescent="0.3">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c r="AB988" s="54"/>
      <c r="AC988" s="54"/>
      <c r="AD988" s="54"/>
      <c r="AE988" s="54"/>
    </row>
    <row r="989" spans="1:31" x14ac:dyDescent="0.3">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c r="AB989" s="54"/>
      <c r="AC989" s="54"/>
      <c r="AD989" s="54"/>
      <c r="AE989" s="54"/>
    </row>
    <row r="990" spans="1:31" x14ac:dyDescent="0.3">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c r="AA990" s="54"/>
      <c r="AB990" s="54"/>
      <c r="AC990" s="54"/>
      <c r="AD990" s="54"/>
      <c r="AE990" s="54"/>
    </row>
    <row r="991" spans="1:31" x14ac:dyDescent="0.3">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c r="AA991" s="54"/>
      <c r="AB991" s="54"/>
      <c r="AC991" s="54"/>
      <c r="AD991" s="54"/>
      <c r="AE991" s="54"/>
    </row>
    <row r="992" spans="1:31" x14ac:dyDescent="0.3">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c r="AD992" s="54"/>
      <c r="AE992" s="54"/>
    </row>
    <row r="993" spans="1:31" x14ac:dyDescent="0.3">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c r="AA993" s="54"/>
      <c r="AB993" s="54"/>
      <c r="AC993" s="54"/>
      <c r="AD993" s="54"/>
      <c r="AE993" s="54"/>
    </row>
    <row r="994" spans="1:31" x14ac:dyDescent="0.3">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c r="AA994" s="54"/>
      <c r="AB994" s="54"/>
      <c r="AC994" s="54"/>
      <c r="AD994" s="54"/>
      <c r="AE994" s="54"/>
    </row>
    <row r="995" spans="1:31" x14ac:dyDescent="0.3">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c r="AA995" s="54"/>
      <c r="AB995" s="54"/>
      <c r="AC995" s="54"/>
      <c r="AD995" s="54"/>
      <c r="AE995" s="54"/>
    </row>
    <row r="996" spans="1:31" x14ac:dyDescent="0.3">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c r="AD996" s="54"/>
      <c r="AE996" s="54"/>
    </row>
    <row r="997" spans="1:31" x14ac:dyDescent="0.3">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c r="AA997" s="54"/>
      <c r="AB997" s="54"/>
      <c r="AC997" s="54"/>
      <c r="AD997" s="54"/>
      <c r="AE997" s="54"/>
    </row>
    <row r="998" spans="1:31" x14ac:dyDescent="0.3">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c r="AA998" s="54"/>
      <c r="AB998" s="54"/>
      <c r="AC998" s="54"/>
      <c r="AD998" s="54"/>
      <c r="AE998" s="54"/>
    </row>
    <row r="999" spans="1:31" x14ac:dyDescent="0.3">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c r="AD999" s="54"/>
      <c r="AE999" s="54"/>
    </row>
    <row r="1000" spans="1:31" x14ac:dyDescent="0.3">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c r="AC1000" s="54"/>
      <c r="AD1000" s="54"/>
      <c r="AE1000" s="54"/>
    </row>
    <row r="1001" spans="1:31" x14ac:dyDescent="0.3">
      <c r="A1001" s="54"/>
      <c r="B1001" s="54"/>
      <c r="C1001" s="54"/>
      <c r="D1001" s="54"/>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c r="AA1001" s="54"/>
      <c r="AB1001" s="54"/>
      <c r="AC1001" s="54"/>
      <c r="AD1001" s="54"/>
      <c r="AE1001" s="54"/>
    </row>
    <row r="1002" spans="1:31" x14ac:dyDescent="0.3">
      <c r="A1002" s="54"/>
      <c r="B1002" s="54"/>
      <c r="C1002" s="54"/>
      <c r="D1002" s="54"/>
      <c r="E1002" s="54"/>
      <c r="F1002" s="54"/>
      <c r="G1002" s="54"/>
      <c r="H1002" s="54"/>
      <c r="I1002" s="54"/>
      <c r="J1002" s="54"/>
      <c r="K1002" s="54"/>
      <c r="L1002" s="54"/>
      <c r="M1002" s="54"/>
      <c r="N1002" s="54"/>
      <c r="O1002" s="54"/>
      <c r="P1002" s="54"/>
      <c r="Q1002" s="54"/>
      <c r="R1002" s="54"/>
      <c r="S1002" s="54"/>
      <c r="T1002" s="54"/>
      <c r="U1002" s="54"/>
      <c r="V1002" s="54"/>
      <c r="W1002" s="54"/>
      <c r="X1002" s="54"/>
      <c r="Y1002" s="54"/>
      <c r="Z1002" s="54"/>
      <c r="AA1002" s="54"/>
      <c r="AB1002" s="54"/>
      <c r="AC1002" s="54"/>
      <c r="AD1002" s="54"/>
      <c r="AE1002" s="54"/>
    </row>
  </sheetData>
  <protectedRanges>
    <protectedRange sqref="Q19 Q47" name="Rango1_4_3"/>
    <protectedRange sqref="Q48" name="Rango1_4_3_1"/>
    <protectedRange sqref="Q20" name="Rango1_4_3_2"/>
    <protectedRange sqref="Q3" name="Rango1_4_3_3"/>
    <protectedRange sqref="Q23" name="Rango1_4_3_4"/>
    <protectedRange sqref="Q4" name="Rango1_4_3_5"/>
    <protectedRange sqref="Q24" name="Rango1_4_3_6"/>
    <protectedRange sqref="Q5" name="Rango1_4_4"/>
    <protectedRange sqref="Q27" name="Rango1_4_4_1"/>
    <protectedRange sqref="Q6 Q29" name="Rango1_4_4_2"/>
    <protectedRange sqref="Q12" name="Rango1_4_5"/>
    <protectedRange sqref="Q37" name="Rango1_4_5_1"/>
    <protectedRange sqref="Q7" name="Rango1_4_4_3"/>
    <protectedRange sqref="Q31" name="Rango1_4_4_4"/>
    <protectedRange sqref="Q9:Q10 Q34 R10:V10 Q35:W35" name="Rango1_4_3_7"/>
    <protectedRange sqref="Q13 Q38" name="Rango1_4_3_8"/>
    <protectedRange sqref="Q15" name="Rango1_4_4_5"/>
    <protectedRange sqref="Q40" name="Rango1_4_4_6"/>
    <protectedRange sqref="Q17" name="Rango1_4_5_2"/>
    <protectedRange sqref="Q44" name="Rango1_4_5_3"/>
    <protectedRange sqref="Q21" name="Rango1_4_3_9"/>
    <protectedRange sqref="Q49" name="Rango1_4_3_10"/>
    <protectedRange sqref="R47:W47 R19:V19 U20:U21" name="Rango1_4_3_11"/>
    <protectedRange sqref="R20:T20 R48:W48 V20" name="Rango1_4_4_7"/>
    <protectedRange sqref="R16:V16 R42:W42" name="Rango1_4_6_1"/>
    <protectedRange sqref="R17:V17 R44:W44" name="Rango1_4"/>
    <protectedRange sqref="R18:V18 R46:W46" name="Rango1_4_1"/>
    <protectedRange sqref="R3:V3 R23:W23" name="Rango1_4_3_12"/>
    <protectedRange sqref="R4:V4 R24:W24" name="Rango1_4_4_8"/>
    <protectedRange sqref="R5:V5 R26:W26" name="Rango1_4_4_9"/>
    <protectedRange sqref="R8:V8 R32:W32" name="Rango1_4_5_4"/>
    <protectedRange sqref="R12:V12 R37:W37" name="Rango1_4_5_5"/>
    <protectedRange sqref="R21:T21 V21:W21" name="Rango1_4_3_13"/>
    <protectedRange sqref="R49:W49" name="Rango1_4_3_14"/>
    <protectedRange sqref="W19" name="Rango1_4_3_15"/>
    <protectedRange sqref="W20" name="Rango1_4_3_16"/>
    <protectedRange sqref="W10" name="Rango1_4_3_17"/>
    <protectedRange sqref="W11" name="Rango1_4_3_18"/>
    <protectedRange sqref="W12" name="Rango1_4_4_10"/>
    <protectedRange sqref="W7" name="Rango1_4_4_11"/>
    <protectedRange sqref="W8" name="Rango1_4_5_6"/>
    <protectedRange sqref="W4" name="Rango1_4_5_7"/>
    <protectedRange sqref="W3" name="Rango1_4_6"/>
    <protectedRange sqref="W5" name="Rango1_4_2"/>
    <protectedRange sqref="W14" name="Rango1_4_3_19"/>
    <protectedRange sqref="W17" name="Rango1_4_3_20"/>
    <protectedRange sqref="W18" name="Rango1_4_4_12"/>
    <protectedRange sqref="W16" name="Rango1_4_5_8"/>
  </protectedRanges>
  <mergeCells count="84">
    <mergeCell ref="B45:G45"/>
    <mergeCell ref="B26:G26"/>
    <mergeCell ref="Q40:Q41"/>
    <mergeCell ref="I29:I30"/>
    <mergeCell ref="J23:J46"/>
    <mergeCell ref="H29:H31"/>
    <mergeCell ref="H32:H46"/>
    <mergeCell ref="Q29:Q30"/>
    <mergeCell ref="Q32:Q33"/>
    <mergeCell ref="B40:G40"/>
    <mergeCell ref="B41:G41"/>
    <mergeCell ref="B39:G39"/>
    <mergeCell ref="B36:G36"/>
    <mergeCell ref="B30:G30"/>
    <mergeCell ref="B32:G32"/>
    <mergeCell ref="B33:G33"/>
    <mergeCell ref="J47:J49"/>
    <mergeCell ref="K23:P49"/>
    <mergeCell ref="B49:G49"/>
    <mergeCell ref="I40:I41"/>
    <mergeCell ref="B43:G43"/>
    <mergeCell ref="B42:G42"/>
    <mergeCell ref="B46:G46"/>
    <mergeCell ref="I42:I49"/>
    <mergeCell ref="I31:I33"/>
    <mergeCell ref="B37:G37"/>
    <mergeCell ref="B38:G38"/>
    <mergeCell ref="B48:G48"/>
    <mergeCell ref="H47:H49"/>
    <mergeCell ref="B44:G44"/>
    <mergeCell ref="B47:G47"/>
    <mergeCell ref="B23:G23"/>
    <mergeCell ref="B34:G34"/>
    <mergeCell ref="B35:G35"/>
    <mergeCell ref="R1:R2"/>
    <mergeCell ref="B29:G29"/>
    <mergeCell ref="B31:G31"/>
    <mergeCell ref="H19:I19"/>
    <mergeCell ref="H20:I20"/>
    <mergeCell ref="A22:G22"/>
    <mergeCell ref="B25:G25"/>
    <mergeCell ref="B24:G24"/>
    <mergeCell ref="H15:I15"/>
    <mergeCell ref="H16:I16"/>
    <mergeCell ref="H17:I17"/>
    <mergeCell ref="B3:B21"/>
    <mergeCell ref="C3:C21"/>
    <mergeCell ref="B27:G27"/>
    <mergeCell ref="B28:G28"/>
    <mergeCell ref="A2:B2"/>
    <mergeCell ref="A3:A21"/>
    <mergeCell ref="A1:B1"/>
    <mergeCell ref="J13:J14"/>
    <mergeCell ref="H6:I7"/>
    <mergeCell ref="H8:I8"/>
    <mergeCell ref="H9:I10"/>
    <mergeCell ref="H11:I11"/>
    <mergeCell ref="H12:I12"/>
    <mergeCell ref="H21:I21"/>
    <mergeCell ref="H18:I18"/>
    <mergeCell ref="D2:E2"/>
    <mergeCell ref="Z1:Z2"/>
    <mergeCell ref="H23:H25"/>
    <mergeCell ref="K22:P22"/>
    <mergeCell ref="I24:I28"/>
    <mergeCell ref="Q1:Q2"/>
    <mergeCell ref="H26:H28"/>
    <mergeCell ref="Q24:Q25"/>
    <mergeCell ref="H2:I2"/>
    <mergeCell ref="H3:I3"/>
    <mergeCell ref="H4:I4"/>
    <mergeCell ref="H5:I5"/>
    <mergeCell ref="H13:I14"/>
    <mergeCell ref="X1:X2"/>
    <mergeCell ref="C1:J1"/>
    <mergeCell ref="K1:P1"/>
    <mergeCell ref="S1:S2"/>
    <mergeCell ref="T1:T2"/>
    <mergeCell ref="W1:W2"/>
    <mergeCell ref="T24:T25"/>
    <mergeCell ref="T32:T33"/>
    <mergeCell ref="Y1:Y2"/>
    <mergeCell ref="U1:U2"/>
    <mergeCell ref="V1:V2"/>
  </mergeCells>
  <phoneticPr fontId="9" type="noConversion"/>
  <dataValidations count="1">
    <dataValidation type="list" allowBlank="1" showInputMessage="1" showErrorMessage="1" errorTitle="No puede incluir metas" error="No puede incluir metas, seleccione de nuevo la meta relacionada en el Plan de Desarrollo" promptTitle="META PROG. PLAN DESARROLLO" prompt="Seleccione la meta programada en el Plan de Desarrollo, relacionada con la meta programada en el POA" sqref="Q14" xr:uid="{00000000-0002-0000-1000-000000000000}">
      <formula1>$XER$114:$XER$253</formula1>
    </dataValidation>
  </dataValidations>
  <printOptions horizontalCentered="1" verticalCentered="1"/>
  <pageMargins left="0.70866141732283472" right="0.70866141732283472" top="0.55118110236220474" bottom="0.55118110236220474" header="0.31496062992125984" footer="0.31496062992125984"/>
  <pageSetup scale="45"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1017"/>
  <sheetViews>
    <sheetView showGridLines="0" topLeftCell="A3" zoomScale="69" zoomScaleNormal="69" zoomScalePageLayoutView="60" workbookViewId="0">
      <selection activeCell="B3" sqref="B3:B14"/>
    </sheetView>
  </sheetViews>
  <sheetFormatPr baseColWidth="10" defaultColWidth="13.5" defaultRowHeight="18.75" x14ac:dyDescent="0.3"/>
  <cols>
    <col min="1" max="1" width="5.875" style="55" customWidth="1"/>
    <col min="2" max="2" width="26" style="55" customWidth="1"/>
    <col min="3" max="3" width="36.5" style="55" customWidth="1"/>
    <col min="4" max="4" width="4" style="55" customWidth="1"/>
    <col min="5" max="5" width="29.125" style="55" customWidth="1"/>
    <col min="6" max="6" width="28.625" style="55" customWidth="1"/>
    <col min="7" max="7" width="25" style="55" hidden="1" customWidth="1"/>
    <col min="8" max="8" width="21.625" style="128" hidden="1" customWidth="1"/>
    <col min="9" max="9" width="16.375" style="55" hidden="1" customWidth="1"/>
    <col min="10" max="10" width="34.125" style="55" hidden="1" customWidth="1"/>
    <col min="11" max="11" width="10.875" style="55" hidden="1" customWidth="1"/>
    <col min="12" max="12" width="10.875" style="55" customWidth="1"/>
    <col min="13" max="16" width="10.875" style="55" hidden="1" customWidth="1"/>
    <col min="17" max="17" width="25.125" style="55" hidden="1" customWidth="1"/>
    <col min="18" max="18" width="25.125" style="379" hidden="1" customWidth="1"/>
    <col min="19" max="19" width="40.375" style="379" hidden="1" customWidth="1"/>
    <col min="20" max="20" width="22.125" style="55" customWidth="1"/>
    <col min="21" max="22" width="22.125" style="504" customWidth="1"/>
    <col min="23" max="23" width="22.125" style="419" hidden="1" customWidth="1"/>
    <col min="24" max="24" width="18.875" style="55" hidden="1" customWidth="1"/>
    <col min="25" max="25" width="16.75" style="55" hidden="1" customWidth="1"/>
    <col min="26" max="26" width="14.375" style="55" hidden="1" customWidth="1"/>
    <col min="27" max="27" width="10.875" style="55" hidden="1" customWidth="1"/>
    <col min="28" max="31" width="10.875" style="55" customWidth="1"/>
    <col min="32" max="16384" width="13.5" style="55"/>
  </cols>
  <sheetData>
    <row r="1" spans="1:31" ht="36" customHeight="1" x14ac:dyDescent="0.3">
      <c r="A1" s="807" t="s">
        <v>0</v>
      </c>
      <c r="B1" s="796"/>
      <c r="C1" s="989" t="s">
        <v>452</v>
      </c>
      <c r="D1" s="795"/>
      <c r="E1" s="795"/>
      <c r="F1" s="795"/>
      <c r="G1" s="795"/>
      <c r="H1" s="795"/>
      <c r="I1" s="795"/>
      <c r="J1" s="796"/>
      <c r="K1" s="789" t="s">
        <v>267</v>
      </c>
      <c r="L1" s="795"/>
      <c r="M1" s="795"/>
      <c r="N1" s="795"/>
      <c r="O1" s="795"/>
      <c r="P1" s="796"/>
      <c r="Q1" s="681" t="s">
        <v>818</v>
      </c>
      <c r="R1" s="613" t="s">
        <v>1084</v>
      </c>
      <c r="S1" s="613" t="s">
        <v>1085</v>
      </c>
      <c r="T1" s="661" t="s">
        <v>963</v>
      </c>
      <c r="U1" s="609" t="s">
        <v>1206</v>
      </c>
      <c r="V1" s="609" t="s">
        <v>1085</v>
      </c>
      <c r="W1" s="662" t="s">
        <v>1110</v>
      </c>
      <c r="X1" s="604" t="s">
        <v>967</v>
      </c>
      <c r="Y1" s="604" t="s">
        <v>965</v>
      </c>
      <c r="Z1" s="604" t="s">
        <v>966</v>
      </c>
      <c r="AA1" s="54"/>
      <c r="AB1" s="54"/>
      <c r="AC1" s="54"/>
      <c r="AD1" s="54"/>
      <c r="AE1" s="54"/>
    </row>
    <row r="2" spans="1:31" x14ac:dyDescent="0.3">
      <c r="A2" s="885" t="s">
        <v>1</v>
      </c>
      <c r="B2" s="886"/>
      <c r="C2" s="66" t="s">
        <v>2</v>
      </c>
      <c r="D2" s="885" t="s">
        <v>3</v>
      </c>
      <c r="E2" s="886"/>
      <c r="F2" s="66" t="s">
        <v>4</v>
      </c>
      <c r="G2" s="130" t="s">
        <v>27</v>
      </c>
      <c r="H2" s="887" t="s">
        <v>5</v>
      </c>
      <c r="I2" s="887"/>
      <c r="J2" s="129" t="s">
        <v>6</v>
      </c>
      <c r="K2" s="57">
        <v>2017</v>
      </c>
      <c r="L2" s="57">
        <v>2018</v>
      </c>
      <c r="M2" s="57">
        <v>2019</v>
      </c>
      <c r="N2" s="57">
        <v>2020</v>
      </c>
      <c r="O2" s="57">
        <v>2021</v>
      </c>
      <c r="P2" s="57">
        <v>2022</v>
      </c>
      <c r="Q2" s="681"/>
      <c r="R2" s="613"/>
      <c r="S2" s="613"/>
      <c r="T2" s="661"/>
      <c r="U2" s="609"/>
      <c r="V2" s="609"/>
      <c r="W2" s="662"/>
      <c r="X2" s="604"/>
      <c r="Y2" s="604"/>
      <c r="Z2" s="604"/>
      <c r="AA2" s="54"/>
      <c r="AB2" s="54"/>
      <c r="AC2" s="54"/>
      <c r="AD2" s="54"/>
      <c r="AE2" s="54"/>
    </row>
    <row r="3" spans="1:31" ht="191.25" customHeight="1" x14ac:dyDescent="0.3">
      <c r="A3" s="888"/>
      <c r="B3" s="879" t="s">
        <v>391</v>
      </c>
      <c r="C3" s="880" t="s">
        <v>269</v>
      </c>
      <c r="D3" s="67" t="s">
        <v>9</v>
      </c>
      <c r="E3" s="300" t="s">
        <v>794</v>
      </c>
      <c r="F3" s="68" t="s">
        <v>352</v>
      </c>
      <c r="G3" s="149" t="s">
        <v>96</v>
      </c>
      <c r="H3" s="835"/>
      <c r="I3" s="835"/>
      <c r="J3" s="70" t="s">
        <v>424</v>
      </c>
      <c r="K3" s="285">
        <v>1</v>
      </c>
      <c r="L3" s="315">
        <v>1</v>
      </c>
      <c r="M3" s="432">
        <v>1</v>
      </c>
      <c r="N3" s="62">
        <v>1</v>
      </c>
      <c r="O3" s="62">
        <v>1</v>
      </c>
      <c r="P3" s="176">
        <v>1</v>
      </c>
      <c r="Q3" s="289" t="s">
        <v>902</v>
      </c>
      <c r="R3" s="385">
        <v>1</v>
      </c>
      <c r="S3" s="195"/>
      <c r="T3" s="194" t="s">
        <v>1012</v>
      </c>
      <c r="U3" s="519">
        <v>1</v>
      </c>
      <c r="V3" s="394"/>
      <c r="W3" s="195" t="s">
        <v>1156</v>
      </c>
      <c r="X3" s="117"/>
      <c r="Y3" s="117"/>
      <c r="Z3" s="117"/>
      <c r="AA3" s="54"/>
      <c r="AB3" s="54"/>
      <c r="AC3" s="54"/>
      <c r="AD3" s="54"/>
      <c r="AE3" s="54"/>
    </row>
    <row r="4" spans="1:31" ht="151.5" customHeight="1" x14ac:dyDescent="0.3">
      <c r="A4" s="873"/>
      <c r="B4" s="873"/>
      <c r="C4" s="873"/>
      <c r="D4" s="67" t="s">
        <v>10</v>
      </c>
      <c r="E4" s="300" t="s">
        <v>795</v>
      </c>
      <c r="F4" s="68" t="s">
        <v>351</v>
      </c>
      <c r="G4" s="149" t="s">
        <v>96</v>
      </c>
      <c r="H4" s="835"/>
      <c r="I4" s="835"/>
      <c r="J4" s="70" t="s">
        <v>425</v>
      </c>
      <c r="K4" s="285">
        <v>1</v>
      </c>
      <c r="L4" s="315">
        <v>1</v>
      </c>
      <c r="M4" s="432">
        <v>1</v>
      </c>
      <c r="N4" s="62">
        <v>1</v>
      </c>
      <c r="O4" s="62">
        <v>1</v>
      </c>
      <c r="P4" s="176">
        <v>1</v>
      </c>
      <c r="Q4" s="276" t="s">
        <v>886</v>
      </c>
      <c r="R4" s="385">
        <v>1</v>
      </c>
      <c r="S4" s="194"/>
      <c r="T4" s="195" t="s">
        <v>977</v>
      </c>
      <c r="U4" s="519">
        <v>1</v>
      </c>
      <c r="V4" s="395"/>
      <c r="W4" s="194" t="s">
        <v>1130</v>
      </c>
      <c r="X4" s="859" t="s">
        <v>968</v>
      </c>
      <c r="Y4" s="294"/>
      <c r="Z4" s="117"/>
      <c r="AA4" s="54"/>
      <c r="AB4" s="54"/>
      <c r="AC4" s="54"/>
      <c r="AD4" s="54"/>
      <c r="AE4" s="54"/>
    </row>
    <row r="5" spans="1:31" ht="157.5" customHeight="1" x14ac:dyDescent="0.3">
      <c r="A5" s="873"/>
      <c r="B5" s="873"/>
      <c r="C5" s="873"/>
      <c r="D5" s="67" t="s">
        <v>11</v>
      </c>
      <c r="E5" s="300" t="s">
        <v>796</v>
      </c>
      <c r="F5" s="68" t="s">
        <v>535</v>
      </c>
      <c r="G5" s="149" t="s">
        <v>95</v>
      </c>
      <c r="H5" s="826"/>
      <c r="I5" s="827"/>
      <c r="J5" s="70"/>
      <c r="K5" s="295" t="s">
        <v>258</v>
      </c>
      <c r="L5" s="316" t="s">
        <v>258</v>
      </c>
      <c r="M5" s="444" t="s">
        <v>258</v>
      </c>
      <c r="N5" s="69" t="s">
        <v>258</v>
      </c>
      <c r="O5" s="69" t="s">
        <v>258</v>
      </c>
      <c r="P5" s="177" t="s">
        <v>258</v>
      </c>
      <c r="Q5" s="276" t="s">
        <v>886</v>
      </c>
      <c r="R5" s="385">
        <v>1</v>
      </c>
      <c r="S5" s="194"/>
      <c r="T5" s="195" t="s">
        <v>977</v>
      </c>
      <c r="U5" s="519">
        <v>1</v>
      </c>
      <c r="V5" s="395"/>
      <c r="W5" s="194" t="s">
        <v>1130</v>
      </c>
      <c r="X5" s="860"/>
      <c r="Y5" s="294"/>
      <c r="Z5" s="117"/>
      <c r="AA5" s="54"/>
      <c r="AB5" s="54"/>
      <c r="AC5" s="54"/>
      <c r="AD5" s="54"/>
      <c r="AE5" s="54"/>
    </row>
    <row r="6" spans="1:31" ht="137.25" customHeight="1" x14ac:dyDescent="0.3">
      <c r="A6" s="873"/>
      <c r="B6" s="873"/>
      <c r="C6" s="873"/>
      <c r="D6" s="67" t="s">
        <v>12</v>
      </c>
      <c r="E6" s="300" t="s">
        <v>797</v>
      </c>
      <c r="F6" s="68" t="s">
        <v>536</v>
      </c>
      <c r="G6" s="149" t="s">
        <v>96</v>
      </c>
      <c r="H6" s="826"/>
      <c r="I6" s="827"/>
      <c r="J6" s="70"/>
      <c r="K6" s="285">
        <v>1</v>
      </c>
      <c r="L6" s="315">
        <v>1</v>
      </c>
      <c r="M6" s="432">
        <v>1</v>
      </c>
      <c r="N6" s="62">
        <v>1</v>
      </c>
      <c r="O6" s="62">
        <v>1</v>
      </c>
      <c r="P6" s="176">
        <v>1</v>
      </c>
      <c r="Q6" s="289" t="s">
        <v>889</v>
      </c>
      <c r="R6" s="385">
        <v>1</v>
      </c>
      <c r="S6" s="195"/>
      <c r="T6" s="195" t="s">
        <v>978</v>
      </c>
      <c r="U6" s="519">
        <v>1</v>
      </c>
      <c r="V6" s="395"/>
      <c r="W6" s="195" t="s">
        <v>1131</v>
      </c>
      <c r="X6" s="861"/>
      <c r="Y6" s="294"/>
      <c r="Z6" s="117"/>
      <c r="AA6" s="54"/>
      <c r="AB6" s="54"/>
      <c r="AC6" s="54"/>
      <c r="AD6" s="54"/>
      <c r="AE6" s="54"/>
    </row>
    <row r="7" spans="1:31" ht="185.25" customHeight="1" x14ac:dyDescent="0.3">
      <c r="A7" s="873"/>
      <c r="B7" s="873"/>
      <c r="C7" s="873"/>
      <c r="D7" s="67" t="s">
        <v>13</v>
      </c>
      <c r="E7" s="300" t="s">
        <v>798</v>
      </c>
      <c r="F7" s="68" t="s">
        <v>350</v>
      </c>
      <c r="G7" s="149" t="s">
        <v>96</v>
      </c>
      <c r="H7" s="826"/>
      <c r="I7" s="827"/>
      <c r="J7" s="70" t="s">
        <v>427</v>
      </c>
      <c r="K7" s="285">
        <v>1</v>
      </c>
      <c r="L7" s="315">
        <v>1</v>
      </c>
      <c r="M7" s="432">
        <v>1</v>
      </c>
      <c r="N7" s="62">
        <v>1</v>
      </c>
      <c r="O7" s="62">
        <v>1</v>
      </c>
      <c r="P7" s="176">
        <v>1</v>
      </c>
      <c r="Q7" s="289" t="s">
        <v>887</v>
      </c>
      <c r="R7" s="385">
        <v>1</v>
      </c>
      <c r="S7" s="195"/>
      <c r="T7" s="196" t="s">
        <v>979</v>
      </c>
      <c r="U7" s="519">
        <v>1</v>
      </c>
      <c r="V7" s="396"/>
      <c r="W7" s="197" t="s">
        <v>1132</v>
      </c>
      <c r="X7" s="859" t="s">
        <v>969</v>
      </c>
      <c r="Y7" s="294"/>
      <c r="Z7" s="117"/>
      <c r="AA7" s="54"/>
      <c r="AB7" s="54"/>
      <c r="AC7" s="54"/>
      <c r="AD7" s="54"/>
      <c r="AE7" s="54"/>
    </row>
    <row r="8" spans="1:31" ht="140.25" customHeight="1" x14ac:dyDescent="0.3">
      <c r="A8" s="873"/>
      <c r="B8" s="873"/>
      <c r="C8" s="873"/>
      <c r="D8" s="67" t="s">
        <v>14</v>
      </c>
      <c r="E8" s="87" t="s">
        <v>799</v>
      </c>
      <c r="F8" s="68" t="s">
        <v>631</v>
      </c>
      <c r="G8" s="149" t="s">
        <v>96</v>
      </c>
      <c r="H8" s="826"/>
      <c r="I8" s="827"/>
      <c r="J8" s="70"/>
      <c r="K8" s="285">
        <v>1</v>
      </c>
      <c r="L8" s="315">
        <v>1</v>
      </c>
      <c r="M8" s="432">
        <v>1</v>
      </c>
      <c r="N8" s="62">
        <v>1</v>
      </c>
      <c r="O8" s="62">
        <v>1</v>
      </c>
      <c r="P8" s="176">
        <v>1</v>
      </c>
      <c r="Q8" s="276" t="s">
        <v>885</v>
      </c>
      <c r="R8" s="385">
        <v>1</v>
      </c>
      <c r="S8" s="194"/>
      <c r="T8" s="195" t="s">
        <v>980</v>
      </c>
      <c r="U8" s="519">
        <v>1</v>
      </c>
      <c r="V8" s="395"/>
      <c r="W8" s="194" t="s">
        <v>1129</v>
      </c>
      <c r="X8" s="860"/>
      <c r="Y8" s="117"/>
      <c r="Z8" s="117"/>
      <c r="AA8" s="54"/>
      <c r="AB8" s="54"/>
      <c r="AC8" s="54"/>
      <c r="AD8" s="54"/>
      <c r="AE8" s="54"/>
    </row>
    <row r="9" spans="1:31" ht="202.5" customHeight="1" thickBot="1" x14ac:dyDescent="0.35">
      <c r="A9" s="874"/>
      <c r="B9" s="873"/>
      <c r="C9" s="873"/>
      <c r="D9" s="67" t="s">
        <v>15</v>
      </c>
      <c r="E9" s="300" t="s">
        <v>800</v>
      </c>
      <c r="F9" s="68" t="s">
        <v>349</v>
      </c>
      <c r="G9" s="149" t="s">
        <v>96</v>
      </c>
      <c r="H9" s="826"/>
      <c r="I9" s="827"/>
      <c r="J9" s="71"/>
      <c r="K9" s="296">
        <v>1</v>
      </c>
      <c r="L9" s="317">
        <v>1</v>
      </c>
      <c r="M9" s="433">
        <v>1</v>
      </c>
      <c r="N9" s="72">
        <v>1</v>
      </c>
      <c r="O9" s="72">
        <v>1</v>
      </c>
      <c r="P9" s="178">
        <v>1</v>
      </c>
      <c r="Q9" s="289" t="s">
        <v>888</v>
      </c>
      <c r="R9" s="385">
        <v>1</v>
      </c>
      <c r="S9" s="195"/>
      <c r="T9" s="195" t="s">
        <v>1220</v>
      </c>
      <c r="U9" s="519">
        <v>0.75</v>
      </c>
      <c r="V9" s="390" t="s">
        <v>1221</v>
      </c>
      <c r="W9" s="455" t="s">
        <v>1133</v>
      </c>
      <c r="X9" s="861"/>
      <c r="Y9" s="117"/>
      <c r="Z9" s="117"/>
      <c r="AA9" s="54"/>
      <c r="AB9" s="54"/>
      <c r="AC9" s="54"/>
      <c r="AD9" s="54"/>
      <c r="AE9" s="54"/>
    </row>
    <row r="10" spans="1:31" ht="132" thickBot="1" x14ac:dyDescent="0.35">
      <c r="A10" s="67"/>
      <c r="B10" s="873"/>
      <c r="C10" s="873"/>
      <c r="D10" s="67" t="s">
        <v>16</v>
      </c>
      <c r="E10" s="87" t="s">
        <v>801</v>
      </c>
      <c r="F10" s="68" t="s">
        <v>348</v>
      </c>
      <c r="G10" s="149" t="s">
        <v>96</v>
      </c>
      <c r="H10" s="826"/>
      <c r="I10" s="827"/>
      <c r="J10" s="74"/>
      <c r="K10" s="297" t="s">
        <v>258</v>
      </c>
      <c r="L10" s="317" t="s">
        <v>258</v>
      </c>
      <c r="M10" s="457" t="s">
        <v>258</v>
      </c>
      <c r="N10" s="75" t="s">
        <v>258</v>
      </c>
      <c r="O10" s="75" t="s">
        <v>258</v>
      </c>
      <c r="P10" s="179" t="s">
        <v>258</v>
      </c>
      <c r="Q10" s="291" t="s">
        <v>891</v>
      </c>
      <c r="R10" s="385">
        <v>1</v>
      </c>
      <c r="S10" s="117"/>
      <c r="T10" s="456" t="s">
        <v>1033</v>
      </c>
      <c r="U10" s="519">
        <v>1</v>
      </c>
      <c r="V10" s="456"/>
      <c r="W10" s="529" t="s">
        <v>1148</v>
      </c>
      <c r="X10" s="117"/>
      <c r="Y10" s="117"/>
      <c r="Z10" s="117"/>
      <c r="AA10" s="54"/>
      <c r="AB10" s="54"/>
      <c r="AC10" s="54"/>
      <c r="AD10" s="54"/>
      <c r="AE10" s="54"/>
    </row>
    <row r="11" spans="1:31" ht="108.75" customHeight="1" x14ac:dyDescent="0.3">
      <c r="A11" s="67"/>
      <c r="B11" s="873"/>
      <c r="C11" s="873"/>
      <c r="D11" s="67" t="s">
        <v>17</v>
      </c>
      <c r="E11" s="301" t="s">
        <v>1097</v>
      </c>
      <c r="F11" s="68" t="s">
        <v>347</v>
      </c>
      <c r="G11" s="149" t="s">
        <v>119</v>
      </c>
      <c r="H11" s="826"/>
      <c r="I11" s="827"/>
      <c r="J11" s="150"/>
      <c r="K11" s="298"/>
      <c r="L11" s="317">
        <v>1</v>
      </c>
      <c r="M11" s="76">
        <v>0</v>
      </c>
      <c r="N11" s="76">
        <v>0</v>
      </c>
      <c r="O11" s="76">
        <v>0</v>
      </c>
      <c r="P11" s="180">
        <v>0</v>
      </c>
      <c r="Q11" s="291" t="s">
        <v>892</v>
      </c>
      <c r="R11" s="393" t="s">
        <v>1104</v>
      </c>
      <c r="S11" s="117"/>
      <c r="T11" s="117"/>
      <c r="U11" s="519"/>
      <c r="V11" s="117"/>
      <c r="W11" s="458"/>
      <c r="X11" s="117"/>
      <c r="Y11" s="117"/>
      <c r="Z11" s="117"/>
      <c r="AA11" s="54"/>
      <c r="AB11" s="54"/>
      <c r="AC11" s="54"/>
      <c r="AD11" s="54"/>
      <c r="AE11" s="54"/>
    </row>
    <row r="12" spans="1:31" ht="110.25" hidden="1" customHeight="1" x14ac:dyDescent="0.3">
      <c r="A12" s="67"/>
      <c r="B12" s="873"/>
      <c r="C12" s="873"/>
      <c r="D12" s="67" t="s">
        <v>18</v>
      </c>
      <c r="E12" s="301" t="s">
        <v>1098</v>
      </c>
      <c r="F12" s="77" t="s">
        <v>346</v>
      </c>
      <c r="G12" s="149" t="s">
        <v>95</v>
      </c>
      <c r="H12" s="867" t="s">
        <v>641</v>
      </c>
      <c r="I12" s="868"/>
      <c r="J12" s="151" t="s">
        <v>611</v>
      </c>
      <c r="K12" s="78">
        <v>0</v>
      </c>
      <c r="L12" s="317"/>
      <c r="M12" s="459">
        <v>0.25</v>
      </c>
      <c r="N12" s="78">
        <v>0.25</v>
      </c>
      <c r="O12" s="78">
        <v>0.25</v>
      </c>
      <c r="P12" s="78">
        <v>0.25</v>
      </c>
      <c r="Q12" s="291"/>
      <c r="R12" s="385"/>
      <c r="S12" s="117"/>
      <c r="T12" s="528"/>
      <c r="U12" s="519"/>
      <c r="V12" s="528"/>
      <c r="W12" s="461" t="s">
        <v>1149</v>
      </c>
      <c r="X12" s="397"/>
      <c r="Y12" s="117"/>
      <c r="Z12" s="117"/>
      <c r="AA12" s="54"/>
      <c r="AB12" s="54"/>
      <c r="AC12" s="54"/>
      <c r="AD12" s="54"/>
      <c r="AE12" s="54"/>
    </row>
    <row r="13" spans="1:31" ht="173.25" customHeight="1" x14ac:dyDescent="0.3">
      <c r="A13" s="67"/>
      <c r="B13" s="873"/>
      <c r="C13" s="873"/>
      <c r="D13" s="67" t="s">
        <v>19</v>
      </c>
      <c r="E13" s="301" t="s">
        <v>804</v>
      </c>
      <c r="F13" s="77" t="s">
        <v>345</v>
      </c>
      <c r="G13" s="149" t="s">
        <v>93</v>
      </c>
      <c r="H13" s="797"/>
      <c r="I13" s="894"/>
      <c r="J13" s="889"/>
      <c r="K13" s="299">
        <v>0.5</v>
      </c>
      <c r="L13" s="317">
        <v>0.5</v>
      </c>
      <c r="M13" s="78">
        <v>0</v>
      </c>
      <c r="N13" s="78">
        <v>0</v>
      </c>
      <c r="O13" s="78">
        <v>0</v>
      </c>
      <c r="P13" s="181">
        <v>0</v>
      </c>
      <c r="Q13" s="291" t="s">
        <v>893</v>
      </c>
      <c r="R13" s="385">
        <v>0.25</v>
      </c>
      <c r="S13" s="391" t="s">
        <v>1105</v>
      </c>
      <c r="T13" s="464" t="s">
        <v>1035</v>
      </c>
      <c r="U13" s="519">
        <v>1</v>
      </c>
      <c r="V13" s="464"/>
      <c r="W13" s="464"/>
      <c r="X13" s="397"/>
      <c r="Y13" s="117"/>
      <c r="Z13" s="117"/>
      <c r="AA13" s="54"/>
      <c r="AB13" s="54"/>
      <c r="AC13" s="54"/>
      <c r="AD13" s="54"/>
      <c r="AE13" s="54"/>
    </row>
    <row r="14" spans="1:31" ht="81" hidden="1" customHeight="1" x14ac:dyDescent="0.3">
      <c r="A14" s="67"/>
      <c r="B14" s="874"/>
      <c r="C14" s="874"/>
      <c r="D14" s="67" t="s">
        <v>20</v>
      </c>
      <c r="E14" s="73" t="s">
        <v>805</v>
      </c>
      <c r="F14" s="77" t="s">
        <v>344</v>
      </c>
      <c r="G14" s="149" t="s">
        <v>454</v>
      </c>
      <c r="H14" s="895"/>
      <c r="I14" s="896"/>
      <c r="J14" s="890"/>
      <c r="K14" s="78">
        <v>0</v>
      </c>
      <c r="L14" s="78">
        <v>0</v>
      </c>
      <c r="M14" s="460">
        <v>0.125</v>
      </c>
      <c r="N14" s="79">
        <v>0.125</v>
      </c>
      <c r="O14" s="79">
        <v>0.125</v>
      </c>
      <c r="P14" s="182">
        <v>0.125</v>
      </c>
      <c r="Q14" s="291"/>
      <c r="R14" s="385"/>
      <c r="S14" s="291"/>
      <c r="T14" s="117"/>
      <c r="U14" s="519"/>
      <c r="V14" s="117"/>
      <c r="W14" s="464" t="s">
        <v>1150</v>
      </c>
      <c r="X14" s="397"/>
      <c r="Y14" s="117"/>
      <c r="Z14" s="117"/>
      <c r="AA14" s="80"/>
      <c r="AB14" s="80"/>
      <c r="AC14" s="80"/>
      <c r="AD14" s="80"/>
      <c r="AE14" s="80"/>
    </row>
    <row r="15" spans="1:31" ht="38.1" hidden="1" customHeight="1" x14ac:dyDescent="0.3">
      <c r="A15" s="891" t="s">
        <v>7</v>
      </c>
      <c r="B15" s="892"/>
      <c r="C15" s="892"/>
      <c r="D15" s="892"/>
      <c r="E15" s="892"/>
      <c r="F15" s="892"/>
      <c r="G15" s="893"/>
      <c r="H15" s="25" t="s">
        <v>640</v>
      </c>
      <c r="I15" s="81" t="s">
        <v>8</v>
      </c>
      <c r="J15" s="82" t="s">
        <v>2</v>
      </c>
      <c r="K15" s="869" t="s">
        <v>22</v>
      </c>
      <c r="L15" s="870"/>
      <c r="M15" s="870"/>
      <c r="N15" s="870"/>
      <c r="O15" s="870"/>
      <c r="P15" s="870"/>
      <c r="Q15" s="280" t="s">
        <v>818</v>
      </c>
      <c r="R15" s="280"/>
      <c r="S15" s="280"/>
      <c r="T15" s="462" t="s">
        <v>963</v>
      </c>
      <c r="U15" s="462"/>
      <c r="V15" s="462"/>
      <c r="W15" s="463" t="s">
        <v>1109</v>
      </c>
      <c r="X15" s="117"/>
      <c r="Y15" s="117"/>
      <c r="Z15" s="117"/>
      <c r="AA15" s="54"/>
      <c r="AB15" s="54"/>
      <c r="AC15" s="54"/>
      <c r="AD15" s="54"/>
      <c r="AE15" s="54"/>
    </row>
    <row r="16" spans="1:31" ht="96.75" hidden="1" customHeight="1" x14ac:dyDescent="0.3">
      <c r="A16" s="118" t="s">
        <v>64</v>
      </c>
      <c r="B16" s="876" t="s">
        <v>537</v>
      </c>
      <c r="C16" s="877"/>
      <c r="D16" s="877"/>
      <c r="E16" s="877"/>
      <c r="F16" s="877"/>
      <c r="G16" s="878"/>
      <c r="H16" s="880" t="s">
        <v>671</v>
      </c>
      <c r="I16" s="863">
        <v>2022</v>
      </c>
      <c r="J16" s="84" t="s">
        <v>360</v>
      </c>
      <c r="K16" s="871" t="s">
        <v>292</v>
      </c>
      <c r="L16" s="800"/>
      <c r="M16" s="800"/>
      <c r="N16" s="800"/>
      <c r="O16" s="800"/>
      <c r="P16" s="801"/>
      <c r="Q16" s="289" t="s">
        <v>902</v>
      </c>
      <c r="R16" s="289"/>
      <c r="S16" s="289"/>
      <c r="T16" s="194" t="s">
        <v>1012</v>
      </c>
      <c r="U16" s="194"/>
      <c r="V16" s="194"/>
      <c r="W16" s="194"/>
      <c r="X16" s="117"/>
      <c r="Y16" s="117"/>
      <c r="Z16" s="117"/>
      <c r="AA16" s="54"/>
      <c r="AB16" s="54"/>
      <c r="AC16" s="54"/>
      <c r="AD16" s="54"/>
      <c r="AE16" s="54"/>
    </row>
    <row r="17" spans="1:31" ht="120.75" hidden="1" customHeight="1" x14ac:dyDescent="0.3">
      <c r="A17" s="118" t="s">
        <v>67</v>
      </c>
      <c r="B17" s="876" t="s">
        <v>342</v>
      </c>
      <c r="C17" s="877"/>
      <c r="D17" s="877"/>
      <c r="E17" s="877"/>
      <c r="F17" s="877"/>
      <c r="G17" s="878"/>
      <c r="H17" s="872"/>
      <c r="I17" s="864"/>
      <c r="J17" s="884" t="s">
        <v>343</v>
      </c>
      <c r="K17" s="801"/>
      <c r="L17" s="800"/>
      <c r="M17" s="800"/>
      <c r="N17" s="800"/>
      <c r="O17" s="800"/>
      <c r="P17" s="801"/>
      <c r="Q17" s="276" t="s">
        <v>886</v>
      </c>
      <c r="R17" s="276"/>
      <c r="S17" s="276"/>
      <c r="T17" s="195" t="s">
        <v>977</v>
      </c>
      <c r="U17" s="195"/>
      <c r="V17" s="195"/>
      <c r="W17" s="194" t="s">
        <v>1130</v>
      </c>
      <c r="X17" s="117"/>
      <c r="Y17" s="117"/>
      <c r="Z17" s="117"/>
      <c r="AA17" s="54"/>
      <c r="AB17" s="54"/>
      <c r="AC17" s="54"/>
      <c r="AD17" s="54"/>
      <c r="AE17" s="54"/>
    </row>
    <row r="18" spans="1:31" ht="61.5" hidden="1" customHeight="1" x14ac:dyDescent="0.3">
      <c r="A18" s="118" t="s">
        <v>159</v>
      </c>
      <c r="B18" s="881" t="s">
        <v>341</v>
      </c>
      <c r="C18" s="882"/>
      <c r="D18" s="882"/>
      <c r="E18" s="882"/>
      <c r="F18" s="882"/>
      <c r="G18" s="883"/>
      <c r="H18" s="872"/>
      <c r="I18" s="864"/>
      <c r="J18" s="884"/>
      <c r="K18" s="801"/>
      <c r="L18" s="800"/>
      <c r="M18" s="800"/>
      <c r="N18" s="800"/>
      <c r="O18" s="800"/>
      <c r="P18" s="801"/>
      <c r="Q18" s="291"/>
      <c r="R18" s="291"/>
      <c r="S18" s="291"/>
      <c r="T18" s="117"/>
      <c r="U18" s="117"/>
      <c r="V18" s="117"/>
      <c r="W18" s="117"/>
      <c r="X18" s="117"/>
      <c r="Y18" s="117"/>
      <c r="Z18" s="117"/>
      <c r="AA18" s="54"/>
      <c r="AB18" s="54"/>
      <c r="AC18" s="54"/>
      <c r="AD18" s="54"/>
      <c r="AE18" s="54"/>
    </row>
    <row r="19" spans="1:31" ht="105" hidden="1" x14ac:dyDescent="0.3">
      <c r="A19" s="118" t="s">
        <v>68</v>
      </c>
      <c r="B19" s="876" t="s">
        <v>538</v>
      </c>
      <c r="C19" s="877"/>
      <c r="D19" s="877"/>
      <c r="E19" s="877"/>
      <c r="F19" s="877"/>
      <c r="G19" s="878"/>
      <c r="H19" s="872"/>
      <c r="I19" s="864"/>
      <c r="J19" s="884"/>
      <c r="K19" s="801"/>
      <c r="L19" s="800"/>
      <c r="M19" s="800"/>
      <c r="N19" s="800"/>
      <c r="O19" s="800"/>
      <c r="P19" s="801"/>
      <c r="Q19" s="276" t="s">
        <v>886</v>
      </c>
      <c r="R19" s="276"/>
      <c r="S19" s="276"/>
      <c r="T19" s="195" t="s">
        <v>977</v>
      </c>
      <c r="U19" s="395"/>
      <c r="V19" s="395"/>
      <c r="W19" s="395" t="s">
        <v>977</v>
      </c>
      <c r="X19" s="117"/>
      <c r="Y19" s="117"/>
      <c r="Z19" s="117"/>
      <c r="AA19" s="54"/>
      <c r="AB19" s="54"/>
      <c r="AC19" s="54"/>
      <c r="AD19" s="54"/>
      <c r="AE19" s="54"/>
    </row>
    <row r="20" spans="1:31" ht="88.5" hidden="1" customHeight="1" x14ac:dyDescent="0.3">
      <c r="A20" s="118" t="s">
        <v>70</v>
      </c>
      <c r="B20" s="876" t="s">
        <v>340</v>
      </c>
      <c r="C20" s="877"/>
      <c r="D20" s="877"/>
      <c r="E20" s="877"/>
      <c r="F20" s="877"/>
      <c r="G20" s="878"/>
      <c r="H20" s="872"/>
      <c r="I20" s="864"/>
      <c r="J20" s="884"/>
      <c r="K20" s="801"/>
      <c r="L20" s="800"/>
      <c r="M20" s="800"/>
      <c r="N20" s="800"/>
      <c r="O20" s="800"/>
      <c r="P20" s="801"/>
      <c r="Q20" s="289" t="s">
        <v>889</v>
      </c>
      <c r="R20" s="289"/>
      <c r="S20" s="289"/>
      <c r="T20" s="195" t="s">
        <v>978</v>
      </c>
      <c r="U20" s="395"/>
      <c r="V20" s="395"/>
      <c r="W20" s="395" t="s">
        <v>978</v>
      </c>
      <c r="X20" s="117"/>
      <c r="Y20" s="117"/>
      <c r="Z20" s="117"/>
      <c r="AA20" s="54"/>
      <c r="AB20" s="54"/>
      <c r="AC20" s="54"/>
      <c r="AD20" s="54"/>
      <c r="AE20" s="54"/>
    </row>
    <row r="21" spans="1:31" ht="150" hidden="1" x14ac:dyDescent="0.3">
      <c r="A21" s="118" t="s">
        <v>36</v>
      </c>
      <c r="B21" s="876" t="s">
        <v>339</v>
      </c>
      <c r="C21" s="877"/>
      <c r="D21" s="877"/>
      <c r="E21" s="877"/>
      <c r="F21" s="877"/>
      <c r="G21" s="878"/>
      <c r="H21" s="872"/>
      <c r="I21" s="864"/>
      <c r="J21" s="884"/>
      <c r="K21" s="801"/>
      <c r="L21" s="800"/>
      <c r="M21" s="800"/>
      <c r="N21" s="800"/>
      <c r="O21" s="800"/>
      <c r="P21" s="801"/>
      <c r="Q21" s="289" t="s">
        <v>887</v>
      </c>
      <c r="R21" s="289"/>
      <c r="S21" s="289"/>
      <c r="T21" s="196" t="s">
        <v>979</v>
      </c>
      <c r="U21" s="196"/>
      <c r="V21" s="196"/>
      <c r="W21" s="197" t="s">
        <v>1132</v>
      </c>
      <c r="X21" s="117"/>
      <c r="Y21" s="117"/>
      <c r="Z21" s="117"/>
      <c r="AA21" s="54"/>
      <c r="AB21" s="54"/>
      <c r="AC21" s="54"/>
      <c r="AD21" s="54"/>
      <c r="AE21" s="54"/>
    </row>
    <row r="22" spans="1:31" ht="84" hidden="1" customHeight="1" x14ac:dyDescent="0.3">
      <c r="A22" s="118" t="s">
        <v>106</v>
      </c>
      <c r="B22" s="897" t="s">
        <v>632</v>
      </c>
      <c r="C22" s="898"/>
      <c r="D22" s="898"/>
      <c r="E22" s="898"/>
      <c r="F22" s="898"/>
      <c r="G22" s="899"/>
      <c r="H22" s="872"/>
      <c r="I22" s="864"/>
      <c r="J22" s="884"/>
      <c r="K22" s="801"/>
      <c r="L22" s="800"/>
      <c r="M22" s="800"/>
      <c r="N22" s="800"/>
      <c r="O22" s="800"/>
      <c r="P22" s="801"/>
      <c r="Q22" s="289" t="s">
        <v>888</v>
      </c>
      <c r="R22" s="289"/>
      <c r="S22" s="289"/>
      <c r="T22" s="195" t="s">
        <v>981</v>
      </c>
      <c r="U22" s="195"/>
      <c r="V22" s="195"/>
      <c r="W22" s="194" t="s">
        <v>1129</v>
      </c>
      <c r="X22" s="117"/>
      <c r="Y22" s="117"/>
      <c r="Z22" s="117"/>
      <c r="AA22" s="54"/>
      <c r="AB22" s="54"/>
      <c r="AC22" s="54"/>
      <c r="AD22" s="54"/>
      <c r="AE22" s="54"/>
    </row>
    <row r="23" spans="1:31" ht="91.5" hidden="1" customHeight="1" x14ac:dyDescent="0.3">
      <c r="A23" s="118" t="s">
        <v>218</v>
      </c>
      <c r="B23" s="897" t="s">
        <v>633</v>
      </c>
      <c r="C23" s="898"/>
      <c r="D23" s="898"/>
      <c r="E23" s="898"/>
      <c r="F23" s="898"/>
      <c r="G23" s="899"/>
      <c r="H23" s="872"/>
      <c r="I23" s="864"/>
      <c r="J23" s="884"/>
      <c r="K23" s="801"/>
      <c r="L23" s="800"/>
      <c r="M23" s="800"/>
      <c r="N23" s="800"/>
      <c r="O23" s="800"/>
      <c r="P23" s="801"/>
      <c r="Q23" s="292" t="s">
        <v>890</v>
      </c>
      <c r="R23" s="292"/>
      <c r="S23" s="292"/>
      <c r="T23" s="195" t="s">
        <v>980</v>
      </c>
      <c r="U23" s="195"/>
      <c r="V23" s="195"/>
      <c r="W23" s="197" t="s">
        <v>1134</v>
      </c>
      <c r="X23" s="117"/>
      <c r="Y23" s="117"/>
      <c r="Z23" s="117"/>
      <c r="AA23" s="54"/>
      <c r="AB23" s="54"/>
      <c r="AC23" s="54"/>
      <c r="AD23" s="54"/>
      <c r="AE23" s="54"/>
    </row>
    <row r="24" spans="1:31" ht="72.75" hidden="1" customHeight="1" thickBot="1" x14ac:dyDescent="0.35">
      <c r="A24" s="118" t="s">
        <v>149</v>
      </c>
      <c r="B24" s="897" t="s">
        <v>338</v>
      </c>
      <c r="C24" s="898"/>
      <c r="D24" s="898"/>
      <c r="E24" s="898"/>
      <c r="F24" s="898"/>
      <c r="G24" s="899"/>
      <c r="H24" s="872"/>
      <c r="I24" s="864"/>
      <c r="J24" s="884"/>
      <c r="K24" s="801"/>
      <c r="L24" s="800"/>
      <c r="M24" s="800"/>
      <c r="N24" s="800"/>
      <c r="O24" s="800"/>
      <c r="P24" s="801"/>
      <c r="Q24" s="289" t="s">
        <v>888</v>
      </c>
      <c r="R24" s="289"/>
      <c r="S24" s="289"/>
      <c r="T24" s="195" t="s">
        <v>981</v>
      </c>
      <c r="U24" s="195"/>
      <c r="V24" s="195"/>
      <c r="W24" s="197" t="s">
        <v>1133</v>
      </c>
      <c r="X24" s="117"/>
      <c r="Y24" s="117"/>
      <c r="Z24" s="117"/>
      <c r="AA24" s="54"/>
      <c r="AB24" s="54"/>
      <c r="AC24" s="54"/>
      <c r="AD24" s="54"/>
      <c r="AE24" s="54"/>
    </row>
    <row r="25" spans="1:31" ht="88.5" hidden="1" customHeight="1" thickBot="1" x14ac:dyDescent="0.35">
      <c r="A25" s="118" t="s">
        <v>150</v>
      </c>
      <c r="B25" s="876" t="s">
        <v>337</v>
      </c>
      <c r="C25" s="877"/>
      <c r="D25" s="877"/>
      <c r="E25" s="877"/>
      <c r="F25" s="877"/>
      <c r="G25" s="877"/>
      <c r="H25" s="862" t="s">
        <v>668</v>
      </c>
      <c r="I25" s="865"/>
      <c r="J25" s="872" t="s">
        <v>367</v>
      </c>
      <c r="K25" s="799"/>
      <c r="L25" s="800"/>
      <c r="M25" s="800"/>
      <c r="N25" s="800"/>
      <c r="O25" s="800"/>
      <c r="P25" s="801"/>
      <c r="Q25" s="291" t="s">
        <v>891</v>
      </c>
      <c r="R25" s="291"/>
      <c r="S25" s="291"/>
      <c r="T25" s="117"/>
      <c r="U25" s="80"/>
      <c r="V25" s="80"/>
      <c r="W25" s="344" t="s">
        <v>1148</v>
      </c>
      <c r="X25" s="117"/>
      <c r="Y25" s="117"/>
      <c r="Z25" s="117"/>
      <c r="AA25" s="54"/>
      <c r="AB25" s="54"/>
      <c r="AC25" s="54"/>
      <c r="AD25" s="54"/>
      <c r="AE25" s="54"/>
    </row>
    <row r="26" spans="1:31" ht="64.5" hidden="1" thickBot="1" x14ac:dyDescent="0.35">
      <c r="A26" s="83" t="s">
        <v>170</v>
      </c>
      <c r="B26" s="900" t="s">
        <v>336</v>
      </c>
      <c r="C26" s="901"/>
      <c r="D26" s="901"/>
      <c r="E26" s="901"/>
      <c r="F26" s="901"/>
      <c r="G26" s="901"/>
      <c r="H26" s="862"/>
      <c r="I26" s="866"/>
      <c r="J26" s="873"/>
      <c r="K26" s="799"/>
      <c r="L26" s="800"/>
      <c r="M26" s="800"/>
      <c r="N26" s="800"/>
      <c r="O26" s="800"/>
      <c r="P26" s="801"/>
      <c r="Q26" s="291"/>
      <c r="R26" s="80"/>
      <c r="S26" s="80"/>
      <c r="T26" s="344" t="s">
        <v>1033</v>
      </c>
      <c r="U26" s="429"/>
      <c r="V26" s="429"/>
      <c r="W26" s="429"/>
      <c r="X26" s="117"/>
      <c r="Y26" s="117"/>
      <c r="Z26" s="117"/>
      <c r="AA26" s="54"/>
      <c r="AB26" s="54"/>
      <c r="AC26" s="54"/>
      <c r="AD26" s="54"/>
      <c r="AE26" s="54"/>
    </row>
    <row r="27" spans="1:31" hidden="1" x14ac:dyDescent="0.3">
      <c r="A27" s="83" t="s">
        <v>151</v>
      </c>
      <c r="B27" s="881" t="s">
        <v>335</v>
      </c>
      <c r="C27" s="882"/>
      <c r="D27" s="882"/>
      <c r="E27" s="882"/>
      <c r="F27" s="882"/>
      <c r="G27" s="882"/>
      <c r="H27" s="862" t="s">
        <v>670</v>
      </c>
      <c r="I27" s="875">
        <v>2017</v>
      </c>
      <c r="J27" s="873"/>
      <c r="K27" s="799"/>
      <c r="L27" s="800"/>
      <c r="M27" s="800"/>
      <c r="N27" s="800"/>
      <c r="O27" s="800"/>
      <c r="P27" s="801"/>
      <c r="Q27" s="291"/>
      <c r="R27" s="291"/>
      <c r="S27" s="291"/>
      <c r="T27" s="117"/>
      <c r="U27" s="117"/>
      <c r="V27" s="117"/>
      <c r="W27" s="117"/>
      <c r="X27" s="117"/>
      <c r="Y27" s="117"/>
      <c r="Z27" s="117"/>
      <c r="AA27" s="54"/>
      <c r="AB27" s="54"/>
      <c r="AC27" s="54"/>
      <c r="AD27" s="54"/>
      <c r="AE27" s="54"/>
    </row>
    <row r="28" spans="1:31" hidden="1" x14ac:dyDescent="0.3">
      <c r="A28" s="83" t="s">
        <v>612</v>
      </c>
      <c r="B28" s="881" t="s">
        <v>334</v>
      </c>
      <c r="C28" s="882"/>
      <c r="D28" s="882"/>
      <c r="E28" s="882"/>
      <c r="F28" s="882"/>
      <c r="G28" s="882"/>
      <c r="H28" s="862"/>
      <c r="I28" s="865"/>
      <c r="J28" s="873"/>
      <c r="K28" s="799"/>
      <c r="L28" s="800"/>
      <c r="M28" s="800"/>
      <c r="N28" s="800"/>
      <c r="O28" s="800"/>
      <c r="P28" s="801"/>
      <c r="Q28" s="291"/>
      <c r="R28" s="291"/>
      <c r="S28" s="291"/>
      <c r="T28" s="117"/>
      <c r="U28" s="117"/>
      <c r="V28" s="117"/>
      <c r="W28" s="117"/>
      <c r="X28" s="117"/>
      <c r="Y28" s="117"/>
      <c r="Z28" s="117"/>
      <c r="AA28" s="54"/>
      <c r="AB28" s="54"/>
      <c r="AC28" s="54"/>
      <c r="AD28" s="54"/>
      <c r="AE28" s="54"/>
    </row>
    <row r="29" spans="1:31" ht="56.25" hidden="1" customHeight="1" x14ac:dyDescent="0.3">
      <c r="A29" s="83" t="s">
        <v>613</v>
      </c>
      <c r="B29" s="876" t="s">
        <v>333</v>
      </c>
      <c r="C29" s="877"/>
      <c r="D29" s="877"/>
      <c r="E29" s="877"/>
      <c r="F29" s="877"/>
      <c r="G29" s="877"/>
      <c r="H29" s="862" t="s">
        <v>669</v>
      </c>
      <c r="I29" s="865"/>
      <c r="J29" s="873"/>
      <c r="K29" s="799"/>
      <c r="L29" s="800"/>
      <c r="M29" s="800"/>
      <c r="N29" s="800"/>
      <c r="O29" s="800"/>
      <c r="P29" s="801"/>
      <c r="Q29" s="818" t="s">
        <v>892</v>
      </c>
      <c r="R29" s="380"/>
      <c r="S29" s="380"/>
      <c r="T29" s="117"/>
      <c r="U29" s="117"/>
      <c r="V29" s="117"/>
      <c r="W29" s="117"/>
      <c r="X29" s="117"/>
      <c r="Y29" s="117"/>
      <c r="Z29" s="117"/>
      <c r="AA29" s="54"/>
      <c r="AB29" s="54"/>
      <c r="AC29" s="54"/>
      <c r="AD29" s="54"/>
      <c r="AE29" s="54"/>
    </row>
    <row r="30" spans="1:31" ht="40.5" hidden="1" customHeight="1" thickBot="1" x14ac:dyDescent="0.35">
      <c r="A30" s="83" t="s">
        <v>614</v>
      </c>
      <c r="B30" s="881" t="s">
        <v>332</v>
      </c>
      <c r="C30" s="882"/>
      <c r="D30" s="882"/>
      <c r="E30" s="882"/>
      <c r="F30" s="882"/>
      <c r="G30" s="882"/>
      <c r="H30" s="862"/>
      <c r="I30" s="866"/>
      <c r="J30" s="873"/>
      <c r="K30" s="799"/>
      <c r="L30" s="800"/>
      <c r="M30" s="800"/>
      <c r="N30" s="800"/>
      <c r="O30" s="800"/>
      <c r="P30" s="801"/>
      <c r="Q30" s="819"/>
      <c r="R30" s="381"/>
      <c r="S30" s="381"/>
      <c r="T30" s="117"/>
      <c r="U30" s="117"/>
      <c r="V30" s="117"/>
      <c r="W30" s="117"/>
      <c r="X30" s="117"/>
      <c r="Y30" s="117"/>
      <c r="Z30" s="117"/>
      <c r="AA30" s="54"/>
      <c r="AB30" s="54"/>
      <c r="AC30" s="54"/>
      <c r="AD30" s="54"/>
      <c r="AE30" s="54"/>
    </row>
    <row r="31" spans="1:31" ht="51.75" hidden="1" thickBot="1" x14ac:dyDescent="0.35">
      <c r="A31" s="83" t="s">
        <v>152</v>
      </c>
      <c r="B31" s="876" t="s">
        <v>331</v>
      </c>
      <c r="C31" s="877"/>
      <c r="D31" s="877"/>
      <c r="E31" s="877"/>
      <c r="F31" s="877"/>
      <c r="G31" s="877"/>
      <c r="H31" s="862"/>
      <c r="I31" s="875">
        <v>2022</v>
      </c>
      <c r="J31" s="873"/>
      <c r="K31" s="799"/>
      <c r="L31" s="800"/>
      <c r="M31" s="800"/>
      <c r="N31" s="800"/>
      <c r="O31" s="800"/>
      <c r="P31" s="801"/>
      <c r="Q31" s="291"/>
      <c r="R31" s="80"/>
      <c r="S31" s="80"/>
      <c r="T31" s="345" t="s">
        <v>1034</v>
      </c>
      <c r="U31" s="430"/>
      <c r="V31" s="430"/>
      <c r="W31" s="461" t="s">
        <v>1149</v>
      </c>
      <c r="X31" s="117"/>
      <c r="Y31" s="117"/>
      <c r="Z31" s="117"/>
      <c r="AA31" s="54"/>
      <c r="AB31" s="54"/>
      <c r="AC31" s="54"/>
      <c r="AD31" s="54"/>
      <c r="AE31" s="54"/>
    </row>
    <row r="32" spans="1:31" hidden="1" x14ac:dyDescent="0.3">
      <c r="A32" s="83" t="s">
        <v>615</v>
      </c>
      <c r="B32" s="876" t="s">
        <v>330</v>
      </c>
      <c r="C32" s="877"/>
      <c r="D32" s="877"/>
      <c r="E32" s="877"/>
      <c r="F32" s="877"/>
      <c r="G32" s="877"/>
      <c r="H32" s="862"/>
      <c r="I32" s="866"/>
      <c r="J32" s="873"/>
      <c r="K32" s="799"/>
      <c r="L32" s="800"/>
      <c r="M32" s="800"/>
      <c r="N32" s="800"/>
      <c r="O32" s="800"/>
      <c r="P32" s="801"/>
      <c r="Q32" s="291"/>
      <c r="R32" s="291"/>
      <c r="S32" s="291"/>
      <c r="T32" s="117"/>
      <c r="U32" s="117"/>
      <c r="V32" s="117"/>
      <c r="W32" s="117"/>
      <c r="X32" s="117"/>
      <c r="Y32" s="117"/>
      <c r="Z32" s="117"/>
      <c r="AA32" s="54"/>
      <c r="AB32" s="54"/>
      <c r="AC32" s="54"/>
      <c r="AD32" s="54"/>
      <c r="AE32" s="54"/>
    </row>
    <row r="33" spans="1:31" ht="18.75" hidden="1" customHeight="1" x14ac:dyDescent="0.3">
      <c r="A33" s="83" t="s">
        <v>174</v>
      </c>
      <c r="B33" s="876" t="s">
        <v>329</v>
      </c>
      <c r="C33" s="877"/>
      <c r="D33" s="877"/>
      <c r="E33" s="877"/>
      <c r="F33" s="877"/>
      <c r="G33" s="877"/>
      <c r="H33" s="862"/>
      <c r="I33" s="875">
        <v>2018</v>
      </c>
      <c r="J33" s="873"/>
      <c r="K33" s="799"/>
      <c r="L33" s="800"/>
      <c r="M33" s="800"/>
      <c r="N33" s="800"/>
      <c r="O33" s="800"/>
      <c r="P33" s="801"/>
      <c r="Q33" s="818" t="s">
        <v>893</v>
      </c>
      <c r="R33" s="380"/>
      <c r="S33" s="380"/>
      <c r="T33" s="818" t="s">
        <v>1035</v>
      </c>
      <c r="U33" s="500"/>
      <c r="V33" s="500"/>
      <c r="W33" s="420"/>
      <c r="X33" s="117"/>
      <c r="Y33" s="117"/>
      <c r="Z33" s="117"/>
      <c r="AA33" s="54"/>
      <c r="AB33" s="54"/>
      <c r="AC33" s="54"/>
      <c r="AD33" s="54"/>
      <c r="AE33" s="54"/>
    </row>
    <row r="34" spans="1:31" hidden="1" x14ac:dyDescent="0.3">
      <c r="A34" s="83" t="s">
        <v>616</v>
      </c>
      <c r="B34" s="876" t="s">
        <v>328</v>
      </c>
      <c r="C34" s="877"/>
      <c r="D34" s="877"/>
      <c r="E34" s="877"/>
      <c r="F34" s="877"/>
      <c r="G34" s="877"/>
      <c r="H34" s="862"/>
      <c r="I34" s="865"/>
      <c r="J34" s="873"/>
      <c r="K34" s="799"/>
      <c r="L34" s="800"/>
      <c r="M34" s="800"/>
      <c r="N34" s="800"/>
      <c r="O34" s="800"/>
      <c r="P34" s="801"/>
      <c r="Q34" s="858"/>
      <c r="R34" s="384"/>
      <c r="S34" s="384"/>
      <c r="T34" s="858"/>
      <c r="U34" s="509"/>
      <c r="V34" s="509"/>
      <c r="W34" s="422"/>
      <c r="X34" s="117"/>
      <c r="Y34" s="117"/>
      <c r="Z34" s="117"/>
      <c r="AA34" s="54"/>
      <c r="AB34" s="54"/>
      <c r="AC34" s="54"/>
      <c r="AD34" s="54"/>
      <c r="AE34" s="54"/>
    </row>
    <row r="35" spans="1:31" hidden="1" x14ac:dyDescent="0.3">
      <c r="A35" s="83" t="s">
        <v>617</v>
      </c>
      <c r="B35" s="876" t="s">
        <v>366</v>
      </c>
      <c r="C35" s="877"/>
      <c r="D35" s="877"/>
      <c r="E35" s="877"/>
      <c r="F35" s="877"/>
      <c r="G35" s="877"/>
      <c r="H35" s="862"/>
      <c r="I35" s="866"/>
      <c r="J35" s="873"/>
      <c r="K35" s="799"/>
      <c r="L35" s="800"/>
      <c r="M35" s="800"/>
      <c r="N35" s="800"/>
      <c r="O35" s="800"/>
      <c r="P35" s="801"/>
      <c r="Q35" s="819"/>
      <c r="R35" s="381"/>
      <c r="S35" s="381"/>
      <c r="T35" s="819"/>
      <c r="U35" s="501"/>
      <c r="V35" s="501"/>
      <c r="W35" s="421"/>
      <c r="X35" s="117"/>
      <c r="Y35" s="117"/>
      <c r="Z35" s="117"/>
      <c r="AA35" s="54"/>
      <c r="AB35" s="54"/>
      <c r="AC35" s="54"/>
      <c r="AD35" s="54"/>
      <c r="AE35" s="54"/>
    </row>
    <row r="36" spans="1:31" ht="38.25" hidden="1" x14ac:dyDescent="0.3">
      <c r="A36" s="83" t="s">
        <v>176</v>
      </c>
      <c r="B36" s="881" t="s">
        <v>327</v>
      </c>
      <c r="C36" s="882"/>
      <c r="D36" s="882"/>
      <c r="E36" s="882"/>
      <c r="F36" s="882"/>
      <c r="G36" s="882"/>
      <c r="H36" s="862"/>
      <c r="I36" s="875">
        <v>2022</v>
      </c>
      <c r="J36" s="873"/>
      <c r="K36" s="799"/>
      <c r="L36" s="800"/>
      <c r="M36" s="800"/>
      <c r="N36" s="800"/>
      <c r="O36" s="800"/>
      <c r="P36" s="801"/>
      <c r="Q36" s="291"/>
      <c r="R36" s="291"/>
      <c r="S36" s="291"/>
      <c r="T36" s="117"/>
      <c r="U36" s="117"/>
      <c r="V36" s="117"/>
      <c r="W36" s="464" t="s">
        <v>1150</v>
      </c>
      <c r="X36" s="117"/>
      <c r="Y36" s="117"/>
      <c r="Z36" s="117"/>
      <c r="AA36" s="54"/>
      <c r="AB36" s="54"/>
      <c r="AC36" s="54"/>
      <c r="AD36" s="54"/>
      <c r="AE36" s="54"/>
    </row>
    <row r="37" spans="1:31" hidden="1" x14ac:dyDescent="0.3">
      <c r="A37" s="83" t="s">
        <v>501</v>
      </c>
      <c r="B37" s="881" t="s">
        <v>326</v>
      </c>
      <c r="C37" s="882"/>
      <c r="D37" s="882"/>
      <c r="E37" s="882"/>
      <c r="F37" s="882"/>
      <c r="G37" s="882"/>
      <c r="H37" s="862"/>
      <c r="I37" s="866"/>
      <c r="J37" s="874"/>
      <c r="K37" s="802"/>
      <c r="L37" s="803"/>
      <c r="M37" s="803"/>
      <c r="N37" s="803"/>
      <c r="O37" s="803"/>
      <c r="P37" s="803"/>
      <c r="Q37" s="291"/>
      <c r="R37" s="291"/>
      <c r="S37" s="291"/>
      <c r="T37" s="117"/>
      <c r="U37" s="117"/>
      <c r="V37" s="117"/>
      <c r="W37" s="117"/>
      <c r="X37" s="117"/>
      <c r="Y37" s="117"/>
      <c r="Z37" s="117"/>
      <c r="AA37" s="54"/>
      <c r="AB37" s="54"/>
      <c r="AC37" s="54"/>
      <c r="AD37" s="54"/>
      <c r="AE37" s="54"/>
    </row>
    <row r="38" spans="1:31" hidden="1" x14ac:dyDescent="0.3">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row>
    <row r="39" spans="1:31" hidden="1" x14ac:dyDescent="0.3">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row>
    <row r="40" spans="1:31" x14ac:dyDescent="0.3">
      <c r="A40" s="54"/>
      <c r="B40" s="54"/>
      <c r="C40" s="54"/>
      <c r="D40" s="54"/>
      <c r="E40" s="54"/>
      <c r="F40" s="54"/>
      <c r="G40" s="54"/>
      <c r="H40" s="314"/>
      <c r="J40" s="54"/>
      <c r="K40" s="54"/>
      <c r="L40" s="54"/>
      <c r="M40" s="54"/>
      <c r="N40" s="54"/>
      <c r="O40" s="54"/>
      <c r="P40" s="54"/>
      <c r="Q40" s="54"/>
      <c r="R40" s="54"/>
      <c r="S40" s="54"/>
      <c r="T40" s="54"/>
      <c r="U40" s="54"/>
      <c r="V40" s="54"/>
      <c r="W40" s="54"/>
      <c r="X40" s="54"/>
      <c r="Y40" s="54"/>
      <c r="Z40" s="54"/>
      <c r="AA40" s="54"/>
      <c r="AB40" s="54"/>
      <c r="AC40" s="54"/>
      <c r="AD40" s="54"/>
      <c r="AE40" s="54"/>
    </row>
    <row r="41" spans="1:31" x14ac:dyDescent="0.3">
      <c r="A41" s="54"/>
      <c r="B41" s="54"/>
      <c r="C41" s="54"/>
      <c r="D41" s="54"/>
      <c r="E41" s="54"/>
      <c r="F41" s="54"/>
      <c r="G41" s="54"/>
      <c r="H41" s="54"/>
      <c r="J41" s="54"/>
      <c r="K41" s="54"/>
      <c r="L41" s="54"/>
      <c r="M41" s="54"/>
      <c r="N41" s="54"/>
      <c r="O41" s="54"/>
      <c r="P41" s="54"/>
      <c r="Q41" s="54"/>
      <c r="R41" s="54"/>
      <c r="S41" s="54"/>
      <c r="T41" s="54"/>
      <c r="U41" s="54"/>
      <c r="V41" s="54"/>
      <c r="W41" s="54"/>
      <c r="X41" s="54"/>
      <c r="Y41" s="54"/>
      <c r="Z41" s="54"/>
      <c r="AA41" s="54"/>
      <c r="AB41" s="54"/>
      <c r="AC41" s="54"/>
      <c r="AD41" s="54"/>
      <c r="AE41" s="54"/>
    </row>
    <row r="42" spans="1:31" x14ac:dyDescent="0.3">
      <c r="A42" s="54"/>
      <c r="B42" s="54"/>
      <c r="C42" s="54"/>
      <c r="D42" s="54"/>
      <c r="E42" s="54"/>
      <c r="F42" s="54"/>
      <c r="G42" s="54"/>
      <c r="H42" s="54"/>
      <c r="J42" s="54"/>
      <c r="K42" s="54"/>
      <c r="L42" s="54"/>
      <c r="M42" s="54"/>
      <c r="N42" s="54"/>
      <c r="O42" s="54"/>
      <c r="P42" s="54"/>
      <c r="Q42" s="54"/>
      <c r="R42" s="54"/>
      <c r="S42" s="54"/>
      <c r="T42" s="54"/>
      <c r="U42" s="54"/>
      <c r="V42" s="54"/>
      <c r="W42" s="54"/>
      <c r="X42" s="54"/>
      <c r="Y42" s="54"/>
      <c r="Z42" s="54"/>
      <c r="AA42" s="54"/>
      <c r="AB42" s="54"/>
      <c r="AC42" s="54"/>
      <c r="AD42" s="54"/>
      <c r="AE42" s="54"/>
    </row>
    <row r="43" spans="1:31" x14ac:dyDescent="0.3">
      <c r="A43" s="54"/>
      <c r="B43" s="54"/>
      <c r="C43" s="54"/>
      <c r="D43" s="54"/>
      <c r="E43" s="54"/>
      <c r="F43" s="54"/>
      <c r="G43" s="54"/>
      <c r="H43" s="54"/>
      <c r="J43" s="54"/>
      <c r="K43" s="54"/>
      <c r="L43" s="54"/>
      <c r="M43" s="54"/>
      <c r="N43" s="54"/>
      <c r="O43" s="54"/>
      <c r="P43" s="54"/>
      <c r="Q43" s="54"/>
      <c r="R43" s="54"/>
      <c r="S43" s="54"/>
      <c r="T43" s="54"/>
      <c r="U43" s="54"/>
      <c r="V43" s="54"/>
      <c r="W43" s="54"/>
      <c r="X43" s="54"/>
      <c r="Y43" s="54"/>
      <c r="Z43" s="54"/>
      <c r="AA43" s="54"/>
      <c r="AB43" s="54"/>
      <c r="AC43" s="54"/>
      <c r="AD43" s="54"/>
      <c r="AE43" s="54"/>
    </row>
    <row r="44" spans="1:31" x14ac:dyDescent="0.3">
      <c r="A44" s="54"/>
      <c r="B44" s="54"/>
      <c r="C44" s="54"/>
      <c r="D44" s="54"/>
      <c r="E44" s="54"/>
      <c r="F44" s="54"/>
      <c r="G44" s="54"/>
      <c r="H44" s="54"/>
      <c r="J44" s="54"/>
      <c r="K44" s="54"/>
      <c r="L44" s="54"/>
      <c r="M44" s="54"/>
      <c r="N44" s="54"/>
      <c r="O44" s="54"/>
      <c r="P44" s="54"/>
      <c r="Q44" s="54"/>
      <c r="R44" s="54"/>
      <c r="S44" s="54"/>
      <c r="T44" s="54"/>
      <c r="U44" s="54"/>
      <c r="V44" s="54"/>
      <c r="W44" s="54"/>
      <c r="X44" s="54"/>
      <c r="Y44" s="54"/>
      <c r="Z44" s="54"/>
      <c r="AA44" s="54"/>
      <c r="AB44" s="54"/>
      <c r="AC44" s="54"/>
      <c r="AD44" s="54"/>
      <c r="AE44" s="54"/>
    </row>
    <row r="45" spans="1:31" x14ac:dyDescent="0.3">
      <c r="A45" s="54"/>
      <c r="B45" s="54"/>
      <c r="C45" s="54"/>
      <c r="D45" s="54"/>
      <c r="E45" s="54"/>
      <c r="F45" s="54"/>
      <c r="G45" s="54"/>
      <c r="H45" s="54"/>
      <c r="J45" s="54"/>
      <c r="K45" s="54"/>
      <c r="L45" s="54"/>
      <c r="M45" s="54"/>
      <c r="N45" s="54"/>
      <c r="O45" s="54"/>
      <c r="P45" s="54"/>
      <c r="Q45" s="54"/>
      <c r="R45" s="54"/>
      <c r="S45" s="54"/>
      <c r="T45" s="54"/>
      <c r="U45" s="54"/>
      <c r="V45" s="54"/>
      <c r="W45" s="54"/>
      <c r="X45" s="54"/>
      <c r="Y45" s="54"/>
      <c r="Z45" s="54"/>
      <c r="AA45" s="54"/>
      <c r="AB45" s="54"/>
      <c r="AC45" s="54"/>
      <c r="AD45" s="54"/>
      <c r="AE45" s="54"/>
    </row>
    <row r="46" spans="1:31" x14ac:dyDescent="0.3">
      <c r="A46" s="54"/>
      <c r="B46" s="54"/>
      <c r="C46" s="54"/>
      <c r="D46" s="54"/>
      <c r="E46" s="54"/>
      <c r="F46" s="54"/>
      <c r="G46" s="54"/>
      <c r="H46" s="54"/>
      <c r="J46" s="54"/>
      <c r="K46" s="54"/>
      <c r="L46" s="54"/>
      <c r="M46" s="54"/>
      <c r="N46" s="54"/>
      <c r="O46" s="54"/>
      <c r="P46" s="54"/>
      <c r="Q46" s="54"/>
      <c r="R46" s="54"/>
      <c r="S46" s="54"/>
      <c r="T46" s="54"/>
      <c r="U46" s="54"/>
      <c r="V46" s="54"/>
      <c r="W46" s="54"/>
      <c r="X46" s="54"/>
      <c r="Y46" s="54"/>
      <c r="Z46" s="54"/>
      <c r="AA46" s="54"/>
      <c r="AB46" s="54"/>
      <c r="AC46" s="54"/>
      <c r="AD46" s="54"/>
      <c r="AE46" s="54"/>
    </row>
    <row r="47" spans="1:31" x14ac:dyDescent="0.3">
      <c r="A47" s="54"/>
      <c r="B47" s="54"/>
      <c r="C47" s="54"/>
      <c r="D47" s="54"/>
      <c r="E47" s="54"/>
      <c r="F47" s="54"/>
      <c r="G47" s="54"/>
      <c r="H47" s="54"/>
      <c r="J47" s="54"/>
      <c r="K47" s="54"/>
      <c r="L47" s="54"/>
      <c r="M47" s="54"/>
      <c r="N47" s="54"/>
      <c r="O47" s="54"/>
      <c r="P47" s="54"/>
      <c r="Q47" s="54"/>
      <c r="R47" s="54"/>
      <c r="S47" s="54"/>
      <c r="T47" s="54"/>
      <c r="U47" s="54"/>
      <c r="V47" s="54"/>
      <c r="W47" s="54"/>
      <c r="X47" s="54"/>
      <c r="Y47" s="54"/>
      <c r="Z47" s="54"/>
      <c r="AA47" s="54"/>
      <c r="AB47" s="54"/>
      <c r="AC47" s="54"/>
      <c r="AD47" s="54"/>
      <c r="AE47" s="54"/>
    </row>
    <row r="48" spans="1:31" x14ac:dyDescent="0.3">
      <c r="A48" s="54"/>
      <c r="B48" s="54"/>
      <c r="C48" s="54"/>
      <c r="D48" s="54"/>
      <c r="E48" s="54"/>
      <c r="F48" s="54"/>
      <c r="G48" s="54"/>
      <c r="H48" s="54"/>
      <c r="J48" s="54"/>
      <c r="K48" s="54"/>
      <c r="L48" s="54"/>
      <c r="M48" s="54"/>
      <c r="N48" s="54"/>
      <c r="O48" s="54"/>
      <c r="P48" s="54"/>
      <c r="Q48" s="54"/>
      <c r="R48" s="54"/>
      <c r="S48" s="54"/>
      <c r="T48" s="54"/>
      <c r="U48" s="54"/>
      <c r="V48" s="54"/>
      <c r="W48" s="54"/>
      <c r="X48" s="54"/>
      <c r="Y48" s="54"/>
      <c r="Z48" s="54"/>
      <c r="AA48" s="54"/>
      <c r="AB48" s="54"/>
      <c r="AC48" s="54"/>
      <c r="AD48" s="54"/>
      <c r="AE48" s="54"/>
    </row>
    <row r="49" spans="1:31" x14ac:dyDescent="0.3">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row>
    <row r="50" spans="1:31" x14ac:dyDescent="0.3">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row>
    <row r="51" spans="1:31" x14ac:dyDescent="0.3">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row>
    <row r="52" spans="1:31" x14ac:dyDescent="0.3">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row>
    <row r="53" spans="1:31" x14ac:dyDescent="0.3">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row>
    <row r="54" spans="1:31" x14ac:dyDescent="0.3">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row>
    <row r="55" spans="1:31" x14ac:dyDescent="0.3">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row>
    <row r="56" spans="1:31" x14ac:dyDescent="0.3">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row>
    <row r="57" spans="1:31" x14ac:dyDescent="0.3">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row>
    <row r="58" spans="1:31" x14ac:dyDescent="0.3">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row>
    <row r="59" spans="1:31" x14ac:dyDescent="0.3">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row>
    <row r="60" spans="1:31" x14ac:dyDescent="0.3">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row>
    <row r="61" spans="1:31" x14ac:dyDescent="0.3">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row>
    <row r="62" spans="1:31" x14ac:dyDescent="0.3">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row>
    <row r="63" spans="1:31" x14ac:dyDescent="0.3">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row>
    <row r="64" spans="1:31" x14ac:dyDescent="0.3">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row>
    <row r="65" spans="1:31" x14ac:dyDescent="0.3">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row>
    <row r="66" spans="1:31" x14ac:dyDescent="0.3">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row>
    <row r="67" spans="1:31" x14ac:dyDescent="0.3">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row>
    <row r="68" spans="1:31" x14ac:dyDescent="0.3">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row>
    <row r="69" spans="1:31" x14ac:dyDescent="0.3">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row>
    <row r="70" spans="1:31" x14ac:dyDescent="0.3">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row>
    <row r="71" spans="1:31" x14ac:dyDescent="0.3">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row>
    <row r="72" spans="1:31" x14ac:dyDescent="0.3">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row>
    <row r="73" spans="1:31" x14ac:dyDescent="0.3">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row>
    <row r="74" spans="1:31" x14ac:dyDescent="0.3">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row>
    <row r="75" spans="1:31" x14ac:dyDescent="0.3">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row>
    <row r="76" spans="1:31" x14ac:dyDescent="0.3">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row>
    <row r="77" spans="1:31" x14ac:dyDescent="0.3">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row>
    <row r="78" spans="1:31" x14ac:dyDescent="0.3">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row>
    <row r="79" spans="1:31" x14ac:dyDescent="0.3">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row>
    <row r="80" spans="1:31" x14ac:dyDescent="0.3">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row>
    <row r="81" spans="1:31" x14ac:dyDescent="0.3">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row>
    <row r="82" spans="1:31" x14ac:dyDescent="0.3">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row>
    <row r="83" spans="1:31" x14ac:dyDescent="0.3">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row>
    <row r="84" spans="1:31" x14ac:dyDescent="0.3">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row>
    <row r="85" spans="1:31" x14ac:dyDescent="0.3">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row>
    <row r="86" spans="1:31" x14ac:dyDescent="0.3">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row>
    <row r="87" spans="1:31" x14ac:dyDescent="0.3">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row>
    <row r="88" spans="1:31" x14ac:dyDescent="0.3">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row>
    <row r="89" spans="1:31" x14ac:dyDescent="0.3">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row>
    <row r="90" spans="1:31" x14ac:dyDescent="0.3">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row>
    <row r="91" spans="1:31" x14ac:dyDescent="0.3">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row>
    <row r="92" spans="1:31" x14ac:dyDescent="0.3">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row>
    <row r="93" spans="1:31" x14ac:dyDescent="0.3">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row>
    <row r="94" spans="1:31" x14ac:dyDescent="0.3">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row>
    <row r="95" spans="1:31" x14ac:dyDescent="0.3">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row>
    <row r="96" spans="1:31" x14ac:dyDescent="0.3">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row>
    <row r="97" spans="1:31" x14ac:dyDescent="0.3">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row>
    <row r="98" spans="1:31" x14ac:dyDescent="0.3">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row>
    <row r="99" spans="1:31" x14ac:dyDescent="0.3">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row>
    <row r="100" spans="1:31" x14ac:dyDescent="0.3">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row>
    <row r="101" spans="1:31" x14ac:dyDescent="0.3">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row>
    <row r="102" spans="1:31" x14ac:dyDescent="0.3">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row>
    <row r="103" spans="1:31" x14ac:dyDescent="0.3">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row>
    <row r="104" spans="1:31" x14ac:dyDescent="0.3">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row>
    <row r="105" spans="1:31" x14ac:dyDescent="0.3">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row>
    <row r="106" spans="1:31" x14ac:dyDescent="0.3">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row>
    <row r="107" spans="1:31" x14ac:dyDescent="0.3">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row>
    <row r="108" spans="1:31" x14ac:dyDescent="0.3">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row>
    <row r="109" spans="1:31" x14ac:dyDescent="0.3">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row>
    <row r="110" spans="1:31" x14ac:dyDescent="0.3">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row>
    <row r="111" spans="1:31" x14ac:dyDescent="0.3">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row>
    <row r="112" spans="1:31" x14ac:dyDescent="0.3">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row>
    <row r="113" spans="1:31" x14ac:dyDescent="0.3">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row>
    <row r="114" spans="1:31" x14ac:dyDescent="0.3">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row>
    <row r="115" spans="1:31" x14ac:dyDescent="0.3">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row>
    <row r="116" spans="1:31" x14ac:dyDescent="0.3">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row>
    <row r="117" spans="1:31" x14ac:dyDescent="0.3">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row>
    <row r="118" spans="1:31" x14ac:dyDescent="0.3">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row>
    <row r="119" spans="1:31" x14ac:dyDescent="0.3">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row>
    <row r="120" spans="1:31" x14ac:dyDescent="0.3">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row>
    <row r="121" spans="1:31" x14ac:dyDescent="0.3">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row>
    <row r="122" spans="1:31" x14ac:dyDescent="0.3">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row>
    <row r="123" spans="1:31" x14ac:dyDescent="0.3">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row>
    <row r="124" spans="1:31" x14ac:dyDescent="0.3">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row>
    <row r="125" spans="1:31" x14ac:dyDescent="0.3">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row>
    <row r="126" spans="1:31" x14ac:dyDescent="0.3">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row>
    <row r="127" spans="1:31" x14ac:dyDescent="0.3">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row>
    <row r="128" spans="1:31" x14ac:dyDescent="0.3">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row>
    <row r="129" spans="1:31" x14ac:dyDescent="0.3">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row>
    <row r="130" spans="1:31" x14ac:dyDescent="0.3">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row>
    <row r="131" spans="1:31" x14ac:dyDescent="0.3">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row>
    <row r="132" spans="1:31" x14ac:dyDescent="0.3">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row>
    <row r="133" spans="1:31" x14ac:dyDescent="0.3">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row>
    <row r="134" spans="1:31" x14ac:dyDescent="0.3">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row>
    <row r="135" spans="1:31" x14ac:dyDescent="0.3">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row>
    <row r="136" spans="1:31" x14ac:dyDescent="0.3">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row>
    <row r="137" spans="1:31" x14ac:dyDescent="0.3">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row>
    <row r="138" spans="1:31" x14ac:dyDescent="0.3">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row>
    <row r="139" spans="1:31" x14ac:dyDescent="0.3">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row>
    <row r="140" spans="1:31" x14ac:dyDescent="0.3">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row>
    <row r="141" spans="1:31" x14ac:dyDescent="0.3">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row>
    <row r="142" spans="1:31" x14ac:dyDescent="0.3">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row>
    <row r="143" spans="1:31" x14ac:dyDescent="0.3">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row>
    <row r="144" spans="1:31" x14ac:dyDescent="0.3">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row>
    <row r="145" spans="1:31" x14ac:dyDescent="0.3">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row>
    <row r="146" spans="1:31" x14ac:dyDescent="0.3">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row>
    <row r="147" spans="1:31" x14ac:dyDescent="0.3">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row>
    <row r="148" spans="1:31" x14ac:dyDescent="0.3">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row>
    <row r="149" spans="1:31" x14ac:dyDescent="0.3">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row>
    <row r="150" spans="1:31" x14ac:dyDescent="0.3">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row>
    <row r="151" spans="1:31" x14ac:dyDescent="0.3">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row>
    <row r="152" spans="1:31" x14ac:dyDescent="0.3">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row>
    <row r="153" spans="1:31" x14ac:dyDescent="0.3">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row>
    <row r="154" spans="1:31" x14ac:dyDescent="0.3">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row>
    <row r="155" spans="1:31" x14ac:dyDescent="0.3">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row>
    <row r="156" spans="1:31" x14ac:dyDescent="0.3">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row>
    <row r="157" spans="1:31" x14ac:dyDescent="0.3">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row>
    <row r="158" spans="1:31" x14ac:dyDescent="0.3">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row>
    <row r="159" spans="1:31" x14ac:dyDescent="0.3">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row>
    <row r="160" spans="1:31" x14ac:dyDescent="0.3">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row>
    <row r="161" spans="1:31" x14ac:dyDescent="0.3">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row>
    <row r="162" spans="1:31" x14ac:dyDescent="0.3">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row>
    <row r="163" spans="1:31" x14ac:dyDescent="0.3">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row>
    <row r="164" spans="1:31" x14ac:dyDescent="0.3">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row>
    <row r="165" spans="1:31" x14ac:dyDescent="0.3">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row>
    <row r="166" spans="1:31" x14ac:dyDescent="0.3">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row>
    <row r="167" spans="1:31" x14ac:dyDescent="0.3">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row>
    <row r="168" spans="1:31" x14ac:dyDescent="0.3">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row>
    <row r="169" spans="1:31" x14ac:dyDescent="0.3">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row>
    <row r="170" spans="1:31" x14ac:dyDescent="0.3">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row>
    <row r="171" spans="1:31" x14ac:dyDescent="0.3">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row>
    <row r="172" spans="1:31" x14ac:dyDescent="0.3">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row>
    <row r="173" spans="1:31" x14ac:dyDescent="0.3">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row>
    <row r="174" spans="1:31" x14ac:dyDescent="0.3">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row>
    <row r="175" spans="1:31" x14ac:dyDescent="0.3">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row>
    <row r="176" spans="1:31" x14ac:dyDescent="0.3">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row>
    <row r="177" spans="1:31" x14ac:dyDescent="0.3">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row>
    <row r="178" spans="1:31" x14ac:dyDescent="0.3">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row>
    <row r="179" spans="1:31" x14ac:dyDescent="0.3">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row>
    <row r="180" spans="1:31" x14ac:dyDescent="0.3">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row>
    <row r="181" spans="1:31" x14ac:dyDescent="0.3">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row>
    <row r="182" spans="1:31" x14ac:dyDescent="0.3">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row>
    <row r="183" spans="1:31" x14ac:dyDescent="0.3">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row>
    <row r="184" spans="1:31" x14ac:dyDescent="0.3">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row>
    <row r="185" spans="1:31" x14ac:dyDescent="0.3">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row>
    <row r="186" spans="1:31" x14ac:dyDescent="0.3">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row>
    <row r="187" spans="1:31" x14ac:dyDescent="0.3">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row>
    <row r="188" spans="1:31" x14ac:dyDescent="0.3">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row>
    <row r="189" spans="1:31" x14ac:dyDescent="0.3">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row>
    <row r="190" spans="1:31" x14ac:dyDescent="0.3">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row>
    <row r="191" spans="1:31" x14ac:dyDescent="0.3">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row>
    <row r="192" spans="1:31" x14ac:dyDescent="0.3">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row>
    <row r="193" spans="1:31" x14ac:dyDescent="0.3">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row>
    <row r="194" spans="1:31" x14ac:dyDescent="0.3">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row>
    <row r="195" spans="1:31" x14ac:dyDescent="0.3">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row>
    <row r="196" spans="1:31" x14ac:dyDescent="0.3">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row>
    <row r="197" spans="1:31" x14ac:dyDescent="0.3">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row>
    <row r="198" spans="1:31" x14ac:dyDescent="0.3">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row>
    <row r="199" spans="1:31" x14ac:dyDescent="0.3">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row>
    <row r="200" spans="1:31" x14ac:dyDescent="0.3">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row>
    <row r="201" spans="1:31" x14ac:dyDescent="0.3">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row>
    <row r="202" spans="1:31" x14ac:dyDescent="0.3">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row>
    <row r="203" spans="1:31" x14ac:dyDescent="0.3">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row>
    <row r="204" spans="1:31" x14ac:dyDescent="0.3">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row>
    <row r="205" spans="1:31" x14ac:dyDescent="0.3">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row>
    <row r="206" spans="1:31" x14ac:dyDescent="0.3">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row>
    <row r="207" spans="1:31" x14ac:dyDescent="0.3">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row>
    <row r="208" spans="1:31" x14ac:dyDescent="0.3">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row>
    <row r="209" spans="1:31" x14ac:dyDescent="0.3">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row>
    <row r="210" spans="1:31" x14ac:dyDescent="0.3">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row>
    <row r="211" spans="1:31" x14ac:dyDescent="0.3">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row>
    <row r="212" spans="1:31" x14ac:dyDescent="0.3">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row>
    <row r="213" spans="1:31" x14ac:dyDescent="0.3">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row>
    <row r="214" spans="1:31" x14ac:dyDescent="0.3">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row>
    <row r="215" spans="1:31" x14ac:dyDescent="0.3">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row>
    <row r="216" spans="1:31" x14ac:dyDescent="0.3">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row>
    <row r="217" spans="1:31" x14ac:dyDescent="0.3">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row>
    <row r="218" spans="1:31" x14ac:dyDescent="0.3">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row>
    <row r="219" spans="1:31" x14ac:dyDescent="0.3">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row>
    <row r="220" spans="1:31" x14ac:dyDescent="0.3">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row>
    <row r="221" spans="1:31" x14ac:dyDescent="0.3">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row>
    <row r="222" spans="1:31" x14ac:dyDescent="0.3">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row>
    <row r="223" spans="1:31" x14ac:dyDescent="0.3">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row>
    <row r="224" spans="1:31" x14ac:dyDescent="0.3">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row>
    <row r="225" spans="1:31" x14ac:dyDescent="0.3">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row>
    <row r="226" spans="1:31" x14ac:dyDescent="0.3">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row>
    <row r="227" spans="1:31" x14ac:dyDescent="0.3">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row>
    <row r="228" spans="1:31" x14ac:dyDescent="0.3">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row>
    <row r="229" spans="1:31" x14ac:dyDescent="0.3">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row>
    <row r="230" spans="1:31" x14ac:dyDescent="0.3">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row>
    <row r="231" spans="1:31" x14ac:dyDescent="0.3">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row>
    <row r="232" spans="1:31" x14ac:dyDescent="0.3">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row>
    <row r="233" spans="1:31" x14ac:dyDescent="0.3">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row>
    <row r="234" spans="1:31" x14ac:dyDescent="0.3">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row>
    <row r="235" spans="1:31" x14ac:dyDescent="0.3">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row>
    <row r="236" spans="1:31" x14ac:dyDescent="0.3">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row>
    <row r="237" spans="1:31" x14ac:dyDescent="0.3">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row>
    <row r="238" spans="1:31" x14ac:dyDescent="0.3">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row>
    <row r="239" spans="1:31" x14ac:dyDescent="0.3">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row>
    <row r="240" spans="1:31" x14ac:dyDescent="0.3">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row>
    <row r="241" spans="1:31" x14ac:dyDescent="0.3">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row>
    <row r="242" spans="1:31" x14ac:dyDescent="0.3">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row>
    <row r="243" spans="1:31" x14ac:dyDescent="0.3">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row>
    <row r="244" spans="1:31" x14ac:dyDescent="0.3">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row>
    <row r="245" spans="1:31" x14ac:dyDescent="0.3">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row>
    <row r="246" spans="1:31" x14ac:dyDescent="0.3">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row>
    <row r="247" spans="1:31" x14ac:dyDescent="0.3">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row>
    <row r="248" spans="1:31" x14ac:dyDescent="0.3">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row>
    <row r="249" spans="1:31" x14ac:dyDescent="0.3">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row>
    <row r="250" spans="1:31" x14ac:dyDescent="0.3">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row>
    <row r="251" spans="1:31" x14ac:dyDescent="0.3">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row>
    <row r="252" spans="1:31" x14ac:dyDescent="0.3">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row>
    <row r="253" spans="1:31" x14ac:dyDescent="0.3">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row>
    <row r="254" spans="1:31" x14ac:dyDescent="0.3">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row>
    <row r="255" spans="1:31" x14ac:dyDescent="0.3">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row>
    <row r="256" spans="1:31" x14ac:dyDescent="0.3">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row>
    <row r="257" spans="1:31" x14ac:dyDescent="0.3">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row>
    <row r="258" spans="1:31" x14ac:dyDescent="0.3">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row>
    <row r="259" spans="1:31" x14ac:dyDescent="0.3">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row>
    <row r="260" spans="1:31" x14ac:dyDescent="0.3">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row>
    <row r="261" spans="1:31" x14ac:dyDescent="0.3">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row>
    <row r="262" spans="1:31" x14ac:dyDescent="0.3">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row>
    <row r="263" spans="1:31" x14ac:dyDescent="0.3">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row>
    <row r="264" spans="1:31" x14ac:dyDescent="0.3">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row>
    <row r="265" spans="1:31" x14ac:dyDescent="0.3">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row>
    <row r="266" spans="1:31" x14ac:dyDescent="0.3">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row>
    <row r="267" spans="1:31" x14ac:dyDescent="0.3">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row>
    <row r="268" spans="1:31" x14ac:dyDescent="0.3">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row>
    <row r="269" spans="1:31" x14ac:dyDescent="0.3">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row>
    <row r="270" spans="1:31" x14ac:dyDescent="0.3">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row>
    <row r="271" spans="1:31" x14ac:dyDescent="0.3">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row>
    <row r="272" spans="1:31" x14ac:dyDescent="0.3">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row>
    <row r="273" spans="1:31" x14ac:dyDescent="0.3">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row>
    <row r="274" spans="1:31" x14ac:dyDescent="0.3">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row>
    <row r="275" spans="1:31" x14ac:dyDescent="0.3">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row>
    <row r="276" spans="1:31" x14ac:dyDescent="0.3">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row>
    <row r="277" spans="1:31" x14ac:dyDescent="0.3">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row>
    <row r="278" spans="1:31" x14ac:dyDescent="0.3">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row>
    <row r="279" spans="1:31" x14ac:dyDescent="0.3">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row>
    <row r="280" spans="1:31" x14ac:dyDescent="0.3">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row>
    <row r="281" spans="1:31" x14ac:dyDescent="0.3">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row>
    <row r="282" spans="1:31" x14ac:dyDescent="0.3">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row>
    <row r="283" spans="1:31" x14ac:dyDescent="0.3">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row>
    <row r="284" spans="1:31" x14ac:dyDescent="0.3">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row>
    <row r="285" spans="1:31" x14ac:dyDescent="0.3">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row>
    <row r="286" spans="1:31" x14ac:dyDescent="0.3">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row>
    <row r="287" spans="1:31" x14ac:dyDescent="0.3">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row>
    <row r="288" spans="1:31" x14ac:dyDescent="0.3">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row>
    <row r="289" spans="1:31" x14ac:dyDescent="0.3">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row>
    <row r="290" spans="1:31" x14ac:dyDescent="0.3">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row>
    <row r="291" spans="1:31" x14ac:dyDescent="0.3">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row>
    <row r="292" spans="1:31" x14ac:dyDescent="0.3">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row>
    <row r="293" spans="1:31" x14ac:dyDescent="0.3">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row>
    <row r="294" spans="1:31" x14ac:dyDescent="0.3">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row>
    <row r="295" spans="1:31" x14ac:dyDescent="0.3">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row>
    <row r="296" spans="1:31" x14ac:dyDescent="0.3">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row>
    <row r="297" spans="1:31" x14ac:dyDescent="0.3">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row>
    <row r="298" spans="1:31" x14ac:dyDescent="0.3">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row>
    <row r="299" spans="1:31" x14ac:dyDescent="0.3">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row>
    <row r="300" spans="1:31" x14ac:dyDescent="0.3">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row>
    <row r="301" spans="1:31" x14ac:dyDescent="0.3">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row>
    <row r="302" spans="1:31" x14ac:dyDescent="0.3">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row>
    <row r="303" spans="1:31" x14ac:dyDescent="0.3">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row>
    <row r="304" spans="1:31" x14ac:dyDescent="0.3">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row>
    <row r="305" spans="1:31" x14ac:dyDescent="0.3">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row>
    <row r="306" spans="1:31" x14ac:dyDescent="0.3">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row>
    <row r="307" spans="1:31" x14ac:dyDescent="0.3">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row>
    <row r="308" spans="1:31" x14ac:dyDescent="0.3">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row>
    <row r="309" spans="1:31" x14ac:dyDescent="0.3">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row>
    <row r="310" spans="1:31" x14ac:dyDescent="0.3">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row>
    <row r="311" spans="1:31" x14ac:dyDescent="0.3">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row>
    <row r="312" spans="1:31" x14ac:dyDescent="0.3">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row>
    <row r="313" spans="1:31" x14ac:dyDescent="0.3">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row>
    <row r="314" spans="1:31" x14ac:dyDescent="0.3">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row>
    <row r="315" spans="1:31" x14ac:dyDescent="0.3">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row>
    <row r="316" spans="1:31" x14ac:dyDescent="0.3">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row>
    <row r="317" spans="1:31" x14ac:dyDescent="0.3">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row>
    <row r="318" spans="1:31" x14ac:dyDescent="0.3">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row>
    <row r="319" spans="1:31" x14ac:dyDescent="0.3">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row>
    <row r="320" spans="1:31" x14ac:dyDescent="0.3">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row>
    <row r="321" spans="1:31" x14ac:dyDescent="0.3">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row>
    <row r="322" spans="1:31" x14ac:dyDescent="0.3">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row>
    <row r="323" spans="1:31" x14ac:dyDescent="0.3">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row>
    <row r="324" spans="1:31" x14ac:dyDescent="0.3">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row>
    <row r="325" spans="1:31" x14ac:dyDescent="0.3">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row>
    <row r="326" spans="1:31" x14ac:dyDescent="0.3">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row>
    <row r="327" spans="1:31" x14ac:dyDescent="0.3">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row>
    <row r="328" spans="1:31" x14ac:dyDescent="0.3">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row>
    <row r="329" spans="1:31" x14ac:dyDescent="0.3">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row>
    <row r="330" spans="1:31" x14ac:dyDescent="0.3">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row>
    <row r="331" spans="1:31" x14ac:dyDescent="0.3">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row>
    <row r="332" spans="1:31" x14ac:dyDescent="0.3">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row>
    <row r="333" spans="1:31" x14ac:dyDescent="0.3">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row>
    <row r="334" spans="1:31" x14ac:dyDescent="0.3">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row>
    <row r="335" spans="1:31" x14ac:dyDescent="0.3">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row>
    <row r="336" spans="1:31" x14ac:dyDescent="0.3">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row>
    <row r="337" spans="1:31" x14ac:dyDescent="0.3">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row>
    <row r="338" spans="1:31" x14ac:dyDescent="0.3">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row>
    <row r="339" spans="1:31" x14ac:dyDescent="0.3">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row>
    <row r="340" spans="1:31" x14ac:dyDescent="0.3">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row>
    <row r="341" spans="1:31" x14ac:dyDescent="0.3">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row>
    <row r="342" spans="1:31" x14ac:dyDescent="0.3">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row>
    <row r="343" spans="1:31" x14ac:dyDescent="0.3">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row>
    <row r="344" spans="1:31" x14ac:dyDescent="0.3">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row>
    <row r="345" spans="1:31" x14ac:dyDescent="0.3">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row>
    <row r="346" spans="1:31" x14ac:dyDescent="0.3">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row>
    <row r="347" spans="1:31" x14ac:dyDescent="0.3">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row>
    <row r="348" spans="1:31" x14ac:dyDescent="0.3">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row>
    <row r="349" spans="1:31" x14ac:dyDescent="0.3">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row>
    <row r="350" spans="1:31" x14ac:dyDescent="0.3">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row>
    <row r="351" spans="1:31" x14ac:dyDescent="0.3">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row>
    <row r="352" spans="1:31" x14ac:dyDescent="0.3">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row>
    <row r="353" spans="1:31" x14ac:dyDescent="0.3">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row>
    <row r="354" spans="1:31" x14ac:dyDescent="0.3">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row>
    <row r="355" spans="1:31" x14ac:dyDescent="0.3">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row>
    <row r="356" spans="1:31" x14ac:dyDescent="0.3">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row>
    <row r="357" spans="1:31" x14ac:dyDescent="0.3">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row>
    <row r="358" spans="1:31" x14ac:dyDescent="0.3">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row>
    <row r="359" spans="1:31" x14ac:dyDescent="0.3">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row>
    <row r="360" spans="1:31" x14ac:dyDescent="0.3">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row>
    <row r="361" spans="1:31" x14ac:dyDescent="0.3">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row>
    <row r="362" spans="1:31" x14ac:dyDescent="0.3">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row>
    <row r="363" spans="1:31" x14ac:dyDescent="0.3">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row>
    <row r="364" spans="1:31" x14ac:dyDescent="0.3">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row>
    <row r="365" spans="1:31" x14ac:dyDescent="0.3">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row>
    <row r="366" spans="1:31" x14ac:dyDescent="0.3">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row>
    <row r="367" spans="1:31" x14ac:dyDescent="0.3">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row>
    <row r="368" spans="1:31" x14ac:dyDescent="0.3">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row>
    <row r="369" spans="1:31" x14ac:dyDescent="0.3">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row>
    <row r="370" spans="1:31" x14ac:dyDescent="0.3">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c r="AD370" s="54"/>
      <c r="AE370" s="54"/>
    </row>
    <row r="371" spans="1:31" x14ac:dyDescent="0.3">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row>
    <row r="372" spans="1:31" x14ac:dyDescent="0.3">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row>
    <row r="373" spans="1:31" x14ac:dyDescent="0.3">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row>
    <row r="374" spans="1:31" x14ac:dyDescent="0.3">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row>
    <row r="375" spans="1:31" x14ac:dyDescent="0.3">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row>
    <row r="376" spans="1:31" x14ac:dyDescent="0.3">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row>
    <row r="377" spans="1:31" x14ac:dyDescent="0.3">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row>
    <row r="378" spans="1:31" x14ac:dyDescent="0.3">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row>
    <row r="379" spans="1:31" x14ac:dyDescent="0.3">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row>
    <row r="380" spans="1:31" x14ac:dyDescent="0.3">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row>
    <row r="381" spans="1:31" x14ac:dyDescent="0.3">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row>
    <row r="382" spans="1:31" x14ac:dyDescent="0.3">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row>
    <row r="383" spans="1:31" x14ac:dyDescent="0.3">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row>
    <row r="384" spans="1:31" x14ac:dyDescent="0.3">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row>
    <row r="385" spans="1:31" x14ac:dyDescent="0.3">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row>
    <row r="386" spans="1:31" x14ac:dyDescent="0.3">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row>
    <row r="387" spans="1:31" x14ac:dyDescent="0.3">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row>
    <row r="388" spans="1:31" x14ac:dyDescent="0.3">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row>
    <row r="389" spans="1:31" x14ac:dyDescent="0.3">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row>
    <row r="390" spans="1:31" x14ac:dyDescent="0.3">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row>
    <row r="391" spans="1:31" x14ac:dyDescent="0.3">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row>
    <row r="392" spans="1:31" x14ac:dyDescent="0.3">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row>
    <row r="393" spans="1:31" x14ac:dyDescent="0.3">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row>
    <row r="394" spans="1:31" x14ac:dyDescent="0.3">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row>
    <row r="395" spans="1:31" x14ac:dyDescent="0.3">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row>
    <row r="396" spans="1:31" x14ac:dyDescent="0.3">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row>
    <row r="397" spans="1:31" x14ac:dyDescent="0.3">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row>
    <row r="398" spans="1:31" x14ac:dyDescent="0.3">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row>
    <row r="399" spans="1:31" x14ac:dyDescent="0.3">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row>
    <row r="400" spans="1:31" x14ac:dyDescent="0.3">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row>
    <row r="401" spans="1:31" x14ac:dyDescent="0.3">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row>
    <row r="402" spans="1:31" x14ac:dyDescent="0.3">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row>
    <row r="403" spans="1:31" x14ac:dyDescent="0.3">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row>
    <row r="404" spans="1:31" x14ac:dyDescent="0.3">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row>
    <row r="405" spans="1:31" x14ac:dyDescent="0.3">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row>
    <row r="406" spans="1:31" x14ac:dyDescent="0.3">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row>
    <row r="407" spans="1:31" x14ac:dyDescent="0.3">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row>
    <row r="408" spans="1:31" x14ac:dyDescent="0.3">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row>
    <row r="409" spans="1:31" x14ac:dyDescent="0.3">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row>
    <row r="410" spans="1:31" x14ac:dyDescent="0.3">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row>
    <row r="411" spans="1:31" x14ac:dyDescent="0.3">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row>
    <row r="412" spans="1:31" x14ac:dyDescent="0.3">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row>
    <row r="413" spans="1:31" x14ac:dyDescent="0.3">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row>
    <row r="414" spans="1:31" x14ac:dyDescent="0.3">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row>
    <row r="415" spans="1:31" x14ac:dyDescent="0.3">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row>
    <row r="416" spans="1:31" x14ac:dyDescent="0.3">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row>
    <row r="417" spans="1:31" x14ac:dyDescent="0.3">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row>
    <row r="418" spans="1:31" x14ac:dyDescent="0.3">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row>
    <row r="419" spans="1:31" x14ac:dyDescent="0.3">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row>
    <row r="420" spans="1:31" x14ac:dyDescent="0.3">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row>
    <row r="421" spans="1:31" x14ac:dyDescent="0.3">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row>
    <row r="422" spans="1:31" x14ac:dyDescent="0.3">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row>
    <row r="423" spans="1:31" x14ac:dyDescent="0.3">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row>
    <row r="424" spans="1:31" x14ac:dyDescent="0.3">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row>
    <row r="425" spans="1:31" x14ac:dyDescent="0.3">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row>
    <row r="426" spans="1:31" x14ac:dyDescent="0.3">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row>
    <row r="427" spans="1:31" x14ac:dyDescent="0.3">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row>
    <row r="428" spans="1:31" x14ac:dyDescent="0.3">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row>
    <row r="429" spans="1:31" x14ac:dyDescent="0.3">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row>
    <row r="430" spans="1:31" x14ac:dyDescent="0.3">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row>
    <row r="431" spans="1:31" x14ac:dyDescent="0.3">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row>
    <row r="432" spans="1:31" x14ac:dyDescent="0.3">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row>
    <row r="433" spans="1:31" x14ac:dyDescent="0.3">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row>
    <row r="434" spans="1:31" x14ac:dyDescent="0.3">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row>
    <row r="435" spans="1:31" x14ac:dyDescent="0.3">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row>
    <row r="436" spans="1:31" x14ac:dyDescent="0.3">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row>
    <row r="437" spans="1:31" x14ac:dyDescent="0.3">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row>
    <row r="438" spans="1:31" x14ac:dyDescent="0.3">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row>
    <row r="439" spans="1:31" x14ac:dyDescent="0.3">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row>
    <row r="440" spans="1:31" x14ac:dyDescent="0.3">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row>
    <row r="441" spans="1:31" x14ac:dyDescent="0.3">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row>
    <row r="442" spans="1:31" x14ac:dyDescent="0.3">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row>
    <row r="443" spans="1:31" x14ac:dyDescent="0.3">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row>
    <row r="444" spans="1:31" x14ac:dyDescent="0.3">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row>
    <row r="445" spans="1:31" x14ac:dyDescent="0.3">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row>
    <row r="446" spans="1:31" x14ac:dyDescent="0.3">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row>
    <row r="447" spans="1:31" x14ac:dyDescent="0.3">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row>
    <row r="448" spans="1:31" x14ac:dyDescent="0.3">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row>
    <row r="449" spans="1:31" x14ac:dyDescent="0.3">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row>
    <row r="450" spans="1:31" x14ac:dyDescent="0.3">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row>
    <row r="451" spans="1:31" x14ac:dyDescent="0.3">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row>
    <row r="452" spans="1:31" x14ac:dyDescent="0.3">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row>
    <row r="453" spans="1:31" x14ac:dyDescent="0.3">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row>
    <row r="454" spans="1:31" x14ac:dyDescent="0.3">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row>
    <row r="455" spans="1:31" x14ac:dyDescent="0.3">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row>
    <row r="456" spans="1:31" x14ac:dyDescent="0.3">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row>
    <row r="457" spans="1:31" x14ac:dyDescent="0.3">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row>
    <row r="458" spans="1:31" x14ac:dyDescent="0.3">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row>
    <row r="459" spans="1:31" x14ac:dyDescent="0.3">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row>
    <row r="460" spans="1:31" x14ac:dyDescent="0.3">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row>
    <row r="461" spans="1:31" x14ac:dyDescent="0.3">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row>
    <row r="462" spans="1:31" x14ac:dyDescent="0.3">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row>
    <row r="463" spans="1:31" x14ac:dyDescent="0.3">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row>
    <row r="464" spans="1:31" x14ac:dyDescent="0.3">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row>
    <row r="465" spans="1:31" x14ac:dyDescent="0.3">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row>
    <row r="466" spans="1:31" x14ac:dyDescent="0.3">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row>
    <row r="467" spans="1:31" x14ac:dyDescent="0.3">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c r="AD467" s="54"/>
      <c r="AE467" s="54"/>
    </row>
    <row r="468" spans="1:31" x14ac:dyDescent="0.3">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row>
    <row r="469" spans="1:31" x14ac:dyDescent="0.3">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c r="AD469" s="54"/>
      <c r="AE469" s="54"/>
    </row>
    <row r="470" spans="1:31" x14ac:dyDescent="0.3">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c r="AD470" s="54"/>
      <c r="AE470" s="54"/>
    </row>
    <row r="471" spans="1:31" x14ac:dyDescent="0.3">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row>
    <row r="472" spans="1:31" x14ac:dyDescent="0.3">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c r="AD472" s="54"/>
      <c r="AE472" s="54"/>
    </row>
    <row r="473" spans="1:31" x14ac:dyDescent="0.3">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row>
    <row r="474" spans="1:31" x14ac:dyDescent="0.3">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row>
    <row r="475" spans="1:31" x14ac:dyDescent="0.3">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c r="AD475" s="54"/>
      <c r="AE475" s="54"/>
    </row>
    <row r="476" spans="1:31" x14ac:dyDescent="0.3">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row>
    <row r="477" spans="1:31" x14ac:dyDescent="0.3">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row>
    <row r="478" spans="1:31" x14ac:dyDescent="0.3">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row>
    <row r="479" spans="1:31" x14ac:dyDescent="0.3">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row>
    <row r="480" spans="1:31" x14ac:dyDescent="0.3">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row>
    <row r="481" spans="1:31" x14ac:dyDescent="0.3">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row>
    <row r="482" spans="1:31" x14ac:dyDescent="0.3">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row>
    <row r="483" spans="1:31" x14ac:dyDescent="0.3">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row>
    <row r="484" spans="1:31" x14ac:dyDescent="0.3">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row>
    <row r="485" spans="1:31" x14ac:dyDescent="0.3">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row>
    <row r="486" spans="1:31" x14ac:dyDescent="0.3">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row>
    <row r="487" spans="1:31" x14ac:dyDescent="0.3">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row>
    <row r="488" spans="1:31" x14ac:dyDescent="0.3">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row>
    <row r="489" spans="1:31" x14ac:dyDescent="0.3">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row>
    <row r="490" spans="1:31" x14ac:dyDescent="0.3">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row>
    <row r="491" spans="1:31" x14ac:dyDescent="0.3">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row>
    <row r="492" spans="1:31" x14ac:dyDescent="0.3">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c r="AD492" s="54"/>
      <c r="AE492" s="54"/>
    </row>
    <row r="493" spans="1:31" x14ac:dyDescent="0.3">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row>
    <row r="494" spans="1:31" x14ac:dyDescent="0.3">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c r="AD494" s="54"/>
      <c r="AE494" s="54"/>
    </row>
    <row r="495" spans="1:31" x14ac:dyDescent="0.3">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row>
    <row r="496" spans="1:31" x14ac:dyDescent="0.3">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row>
    <row r="497" spans="1:31" x14ac:dyDescent="0.3">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row>
    <row r="498" spans="1:31" x14ac:dyDescent="0.3">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c r="AD498" s="54"/>
      <c r="AE498" s="54"/>
    </row>
    <row r="499" spans="1:31" x14ac:dyDescent="0.3">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c r="AD499" s="54"/>
      <c r="AE499" s="54"/>
    </row>
    <row r="500" spans="1:31" x14ac:dyDescent="0.3">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row>
    <row r="501" spans="1:31" x14ac:dyDescent="0.3">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row>
    <row r="502" spans="1:31" x14ac:dyDescent="0.3">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c r="AD502" s="54"/>
      <c r="AE502" s="54"/>
    </row>
    <row r="503" spans="1:31" x14ac:dyDescent="0.3">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c r="AD503" s="54"/>
      <c r="AE503" s="54"/>
    </row>
    <row r="504" spans="1:31" x14ac:dyDescent="0.3">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row>
    <row r="505" spans="1:31" x14ac:dyDescent="0.3">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c r="AD505" s="54"/>
      <c r="AE505" s="54"/>
    </row>
    <row r="506" spans="1:31" x14ac:dyDescent="0.3">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row>
    <row r="507" spans="1:31" x14ac:dyDescent="0.3">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row>
    <row r="508" spans="1:31" x14ac:dyDescent="0.3">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row>
    <row r="509" spans="1:31" x14ac:dyDescent="0.3">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c r="AD509" s="54"/>
      <c r="AE509" s="54"/>
    </row>
    <row r="510" spans="1:31" x14ac:dyDescent="0.3">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c r="AD510" s="54"/>
      <c r="AE510" s="54"/>
    </row>
    <row r="511" spans="1:31" x14ac:dyDescent="0.3">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c r="AD511" s="54"/>
      <c r="AE511" s="54"/>
    </row>
    <row r="512" spans="1:31" x14ac:dyDescent="0.3">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row>
    <row r="513" spans="1:31" x14ac:dyDescent="0.3">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row>
    <row r="514" spans="1:31" x14ac:dyDescent="0.3">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row>
    <row r="515" spans="1:31" x14ac:dyDescent="0.3">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c r="AD515" s="54"/>
      <c r="AE515" s="54"/>
    </row>
    <row r="516" spans="1:31" x14ac:dyDescent="0.3">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row>
    <row r="517" spans="1:31" x14ac:dyDescent="0.3">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c r="AD517" s="54"/>
      <c r="AE517" s="54"/>
    </row>
    <row r="518" spans="1:31" x14ac:dyDescent="0.3">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c r="AD518" s="54"/>
      <c r="AE518" s="54"/>
    </row>
    <row r="519" spans="1:31" x14ac:dyDescent="0.3">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c r="AD519" s="54"/>
      <c r="AE519" s="54"/>
    </row>
    <row r="520" spans="1:31" x14ac:dyDescent="0.3">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row>
    <row r="521" spans="1:31" x14ac:dyDescent="0.3">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c r="AD521" s="54"/>
      <c r="AE521" s="54"/>
    </row>
    <row r="522" spans="1:31" x14ac:dyDescent="0.3">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row>
    <row r="523" spans="1:31" x14ac:dyDescent="0.3">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row>
    <row r="524" spans="1:31" x14ac:dyDescent="0.3">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c r="AD524" s="54"/>
      <c r="AE524" s="54"/>
    </row>
    <row r="525" spans="1:31" x14ac:dyDescent="0.3">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c r="AD525" s="54"/>
      <c r="AE525" s="54"/>
    </row>
    <row r="526" spans="1:31" x14ac:dyDescent="0.3">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row>
    <row r="527" spans="1:31" x14ac:dyDescent="0.3">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c r="AD527" s="54"/>
      <c r="AE527" s="54"/>
    </row>
    <row r="528" spans="1:31" x14ac:dyDescent="0.3">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c r="AD528" s="54"/>
      <c r="AE528" s="54"/>
    </row>
    <row r="529" spans="1:31" x14ac:dyDescent="0.3">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c r="AD529" s="54"/>
      <c r="AE529" s="54"/>
    </row>
    <row r="530" spans="1:31" x14ac:dyDescent="0.3">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c r="AD530" s="54"/>
      <c r="AE530" s="54"/>
    </row>
    <row r="531" spans="1:31" x14ac:dyDescent="0.3">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row>
    <row r="532" spans="1:31" x14ac:dyDescent="0.3">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row>
    <row r="533" spans="1:31" x14ac:dyDescent="0.3">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row>
    <row r="534" spans="1:31" x14ac:dyDescent="0.3">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row>
    <row r="535" spans="1:31" x14ac:dyDescent="0.3">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row>
    <row r="536" spans="1:31" x14ac:dyDescent="0.3">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row>
    <row r="537" spans="1:31" x14ac:dyDescent="0.3">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c r="AD537" s="54"/>
      <c r="AE537" s="54"/>
    </row>
    <row r="538" spans="1:31" x14ac:dyDescent="0.3">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row>
    <row r="539" spans="1:31" x14ac:dyDescent="0.3">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c r="AD539" s="54"/>
      <c r="AE539" s="54"/>
    </row>
    <row r="540" spans="1:31" x14ac:dyDescent="0.3">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row>
    <row r="541" spans="1:31" x14ac:dyDescent="0.3">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row>
    <row r="542" spans="1:31" x14ac:dyDescent="0.3">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row>
    <row r="543" spans="1:31" x14ac:dyDescent="0.3">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c r="AD543" s="54"/>
      <c r="AE543" s="54"/>
    </row>
    <row r="544" spans="1:31" x14ac:dyDescent="0.3">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row>
    <row r="545" spans="1:31" x14ac:dyDescent="0.3">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c r="AD545" s="54"/>
      <c r="AE545" s="54"/>
    </row>
    <row r="546" spans="1:31" x14ac:dyDescent="0.3">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row>
    <row r="547" spans="1:31" x14ac:dyDescent="0.3">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c r="AD547" s="54"/>
      <c r="AE547" s="54"/>
    </row>
    <row r="548" spans="1:31" x14ac:dyDescent="0.3">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row>
    <row r="549" spans="1:31" x14ac:dyDescent="0.3">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c r="AD549" s="54"/>
      <c r="AE549" s="54"/>
    </row>
    <row r="550" spans="1:31" x14ac:dyDescent="0.3">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c r="AD550" s="54"/>
      <c r="AE550" s="54"/>
    </row>
    <row r="551" spans="1:31" x14ac:dyDescent="0.3">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c r="AD551" s="54"/>
      <c r="AE551" s="54"/>
    </row>
    <row r="552" spans="1:31" x14ac:dyDescent="0.3">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c r="AD552" s="54"/>
      <c r="AE552" s="54"/>
    </row>
    <row r="553" spans="1:31" x14ac:dyDescent="0.3">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c r="AD553" s="54"/>
      <c r="AE553" s="54"/>
    </row>
    <row r="554" spans="1:31" x14ac:dyDescent="0.3">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c r="AD554" s="54"/>
      <c r="AE554" s="54"/>
    </row>
    <row r="555" spans="1:31" x14ac:dyDescent="0.3">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c r="AD555" s="54"/>
      <c r="AE555" s="54"/>
    </row>
    <row r="556" spans="1:31" x14ac:dyDescent="0.3">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row>
    <row r="557" spans="1:31" x14ac:dyDescent="0.3">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c r="AD557" s="54"/>
      <c r="AE557" s="54"/>
    </row>
    <row r="558" spans="1:31" x14ac:dyDescent="0.3">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c r="AD558" s="54"/>
      <c r="AE558" s="54"/>
    </row>
    <row r="559" spans="1:31" x14ac:dyDescent="0.3">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row>
    <row r="560" spans="1:31" x14ac:dyDescent="0.3">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c r="AD560" s="54"/>
      <c r="AE560" s="54"/>
    </row>
    <row r="561" spans="1:31" x14ac:dyDescent="0.3">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c r="AD561" s="54"/>
      <c r="AE561" s="54"/>
    </row>
    <row r="562" spans="1:31" x14ac:dyDescent="0.3">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row>
    <row r="563" spans="1:31" x14ac:dyDescent="0.3">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row>
    <row r="564" spans="1:31" x14ac:dyDescent="0.3">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row>
    <row r="565" spans="1:31" x14ac:dyDescent="0.3">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c r="AD565" s="54"/>
      <c r="AE565" s="54"/>
    </row>
    <row r="566" spans="1:31" x14ac:dyDescent="0.3">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row>
    <row r="567" spans="1:31" x14ac:dyDescent="0.3">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row>
    <row r="568" spans="1:31" x14ac:dyDescent="0.3">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row>
    <row r="569" spans="1:31" x14ac:dyDescent="0.3">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row>
    <row r="570" spans="1:31" x14ac:dyDescent="0.3">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row>
    <row r="571" spans="1:31" x14ac:dyDescent="0.3">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row>
    <row r="572" spans="1:31" x14ac:dyDescent="0.3">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row>
    <row r="573" spans="1:31" x14ac:dyDescent="0.3">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row>
    <row r="574" spans="1:31" x14ac:dyDescent="0.3">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c r="AD574" s="54"/>
      <c r="AE574" s="54"/>
    </row>
    <row r="575" spans="1:31" x14ac:dyDescent="0.3">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c r="AD575" s="54"/>
      <c r="AE575" s="54"/>
    </row>
    <row r="576" spans="1:31" x14ac:dyDescent="0.3">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row>
    <row r="577" spans="1:31" x14ac:dyDescent="0.3">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row>
    <row r="578" spans="1:31" x14ac:dyDescent="0.3">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row>
    <row r="579" spans="1:31" x14ac:dyDescent="0.3">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row>
    <row r="580" spans="1:31" x14ac:dyDescent="0.3">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row>
    <row r="581" spans="1:31" x14ac:dyDescent="0.3">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row>
    <row r="582" spans="1:31" x14ac:dyDescent="0.3">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row>
    <row r="583" spans="1:31" x14ac:dyDescent="0.3">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row>
    <row r="584" spans="1:31" x14ac:dyDescent="0.3">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row>
    <row r="585" spans="1:31" x14ac:dyDescent="0.3">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c r="AD585" s="54"/>
      <c r="AE585" s="54"/>
    </row>
    <row r="586" spans="1:31" x14ac:dyDescent="0.3">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row>
    <row r="587" spans="1:31" x14ac:dyDescent="0.3">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c r="AD587" s="54"/>
      <c r="AE587" s="54"/>
    </row>
    <row r="588" spans="1:31" x14ac:dyDescent="0.3">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row>
    <row r="589" spans="1:31" x14ac:dyDescent="0.3">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row>
    <row r="590" spans="1:31" x14ac:dyDescent="0.3">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c r="AD590" s="54"/>
      <c r="AE590" s="54"/>
    </row>
    <row r="591" spans="1:31" x14ac:dyDescent="0.3">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c r="AD591" s="54"/>
      <c r="AE591" s="54"/>
    </row>
    <row r="592" spans="1:31" x14ac:dyDescent="0.3">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c r="AD592" s="54"/>
      <c r="AE592" s="54"/>
    </row>
    <row r="593" spans="1:31" x14ac:dyDescent="0.3">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c r="AD593" s="54"/>
      <c r="AE593" s="54"/>
    </row>
    <row r="594" spans="1:31" x14ac:dyDescent="0.3">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row>
    <row r="595" spans="1:31" x14ac:dyDescent="0.3">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row>
    <row r="596" spans="1:31" x14ac:dyDescent="0.3">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row>
    <row r="597" spans="1:31" x14ac:dyDescent="0.3">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c r="AD597" s="54"/>
      <c r="AE597" s="54"/>
    </row>
    <row r="598" spans="1:31" x14ac:dyDescent="0.3">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c r="AD598" s="54"/>
      <c r="AE598" s="54"/>
    </row>
    <row r="599" spans="1:31" x14ac:dyDescent="0.3">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row>
    <row r="600" spans="1:31" x14ac:dyDescent="0.3">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c r="AD600" s="54"/>
      <c r="AE600" s="54"/>
    </row>
    <row r="601" spans="1:31" x14ac:dyDescent="0.3">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c r="AD601" s="54"/>
      <c r="AE601" s="54"/>
    </row>
    <row r="602" spans="1:31" x14ac:dyDescent="0.3">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c r="AD602" s="54"/>
      <c r="AE602" s="54"/>
    </row>
    <row r="603" spans="1:31" x14ac:dyDescent="0.3">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c r="AD603" s="54"/>
      <c r="AE603" s="54"/>
    </row>
    <row r="604" spans="1:31" x14ac:dyDescent="0.3">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c r="AD604" s="54"/>
      <c r="AE604" s="54"/>
    </row>
    <row r="605" spans="1:31" x14ac:dyDescent="0.3">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row>
    <row r="606" spans="1:31" x14ac:dyDescent="0.3">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row>
    <row r="607" spans="1:31" x14ac:dyDescent="0.3">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c r="AD607" s="54"/>
      <c r="AE607" s="54"/>
    </row>
    <row r="608" spans="1:31" x14ac:dyDescent="0.3">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c r="AD608" s="54"/>
      <c r="AE608" s="54"/>
    </row>
    <row r="609" spans="1:31" x14ac:dyDescent="0.3">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c r="AD609" s="54"/>
      <c r="AE609" s="54"/>
    </row>
    <row r="610" spans="1:31" x14ac:dyDescent="0.3">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c r="AD610" s="54"/>
      <c r="AE610" s="54"/>
    </row>
    <row r="611" spans="1:31" x14ac:dyDescent="0.3">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c r="AD611" s="54"/>
      <c r="AE611" s="54"/>
    </row>
    <row r="612" spans="1:31" x14ac:dyDescent="0.3">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c r="AD612" s="54"/>
      <c r="AE612" s="54"/>
    </row>
    <row r="613" spans="1:31" x14ac:dyDescent="0.3">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c r="AD613" s="54"/>
      <c r="AE613" s="54"/>
    </row>
    <row r="614" spans="1:31" x14ac:dyDescent="0.3">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c r="AD614" s="54"/>
      <c r="AE614" s="54"/>
    </row>
    <row r="615" spans="1:31" x14ac:dyDescent="0.3">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c r="AD615" s="54"/>
      <c r="AE615" s="54"/>
    </row>
    <row r="616" spans="1:31" x14ac:dyDescent="0.3">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row>
    <row r="617" spans="1:31" x14ac:dyDescent="0.3">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c r="AD617" s="54"/>
      <c r="AE617" s="54"/>
    </row>
    <row r="618" spans="1:31" x14ac:dyDescent="0.3">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c r="AD618" s="54"/>
      <c r="AE618" s="54"/>
    </row>
    <row r="619" spans="1:31" x14ac:dyDescent="0.3">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c r="AD619" s="54"/>
      <c r="AE619" s="54"/>
    </row>
    <row r="620" spans="1:31" x14ac:dyDescent="0.3">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c r="AD620" s="54"/>
      <c r="AE620" s="54"/>
    </row>
    <row r="621" spans="1:31" x14ac:dyDescent="0.3">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row>
    <row r="622" spans="1:31" x14ac:dyDescent="0.3">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c r="AD622" s="54"/>
      <c r="AE622" s="54"/>
    </row>
    <row r="623" spans="1:31" x14ac:dyDescent="0.3">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c r="AD623" s="54"/>
      <c r="AE623" s="54"/>
    </row>
    <row r="624" spans="1:31" x14ac:dyDescent="0.3">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c r="AD624" s="54"/>
      <c r="AE624" s="54"/>
    </row>
    <row r="625" spans="1:31" x14ac:dyDescent="0.3">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row>
    <row r="626" spans="1:31" x14ac:dyDescent="0.3">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row>
    <row r="627" spans="1:31" x14ac:dyDescent="0.3">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c r="AD627" s="54"/>
      <c r="AE627" s="54"/>
    </row>
    <row r="628" spans="1:31" x14ac:dyDescent="0.3">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c r="AD628" s="54"/>
      <c r="AE628" s="54"/>
    </row>
    <row r="629" spans="1:31" x14ac:dyDescent="0.3">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c r="AD629" s="54"/>
      <c r="AE629" s="54"/>
    </row>
    <row r="630" spans="1:31" x14ac:dyDescent="0.3">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row>
    <row r="631" spans="1:31" x14ac:dyDescent="0.3">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c r="AD631" s="54"/>
      <c r="AE631" s="54"/>
    </row>
    <row r="632" spans="1:31" x14ac:dyDescent="0.3">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row>
    <row r="633" spans="1:31" x14ac:dyDescent="0.3">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row>
    <row r="634" spans="1:31" x14ac:dyDescent="0.3">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c r="AD634" s="54"/>
      <c r="AE634" s="54"/>
    </row>
    <row r="635" spans="1:31" x14ac:dyDescent="0.3">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row>
    <row r="636" spans="1:31" x14ac:dyDescent="0.3">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row>
    <row r="637" spans="1:31" x14ac:dyDescent="0.3">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c r="AD637" s="54"/>
      <c r="AE637" s="54"/>
    </row>
    <row r="638" spans="1:31" x14ac:dyDescent="0.3">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row>
    <row r="639" spans="1:31" x14ac:dyDescent="0.3">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c r="AD639" s="54"/>
      <c r="AE639" s="54"/>
    </row>
    <row r="640" spans="1:31" x14ac:dyDescent="0.3">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c r="AD640" s="54"/>
      <c r="AE640" s="54"/>
    </row>
    <row r="641" spans="1:31" x14ac:dyDescent="0.3">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row>
    <row r="642" spans="1:31" x14ac:dyDescent="0.3">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row>
    <row r="643" spans="1:31" x14ac:dyDescent="0.3">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c r="AD643" s="54"/>
      <c r="AE643" s="54"/>
    </row>
    <row r="644" spans="1:31" x14ac:dyDescent="0.3">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c r="AD644" s="54"/>
      <c r="AE644" s="54"/>
    </row>
    <row r="645" spans="1:31" x14ac:dyDescent="0.3">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c r="AD645" s="54"/>
      <c r="AE645" s="54"/>
    </row>
    <row r="646" spans="1:31" x14ac:dyDescent="0.3">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row>
    <row r="647" spans="1:31" x14ac:dyDescent="0.3">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c r="AD647" s="54"/>
      <c r="AE647" s="54"/>
    </row>
    <row r="648" spans="1:31" x14ac:dyDescent="0.3">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c r="AD648" s="54"/>
      <c r="AE648" s="54"/>
    </row>
    <row r="649" spans="1:31" x14ac:dyDescent="0.3">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c r="AD649" s="54"/>
      <c r="AE649" s="54"/>
    </row>
    <row r="650" spans="1:31" x14ac:dyDescent="0.3">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c r="AD650" s="54"/>
      <c r="AE650" s="54"/>
    </row>
    <row r="651" spans="1:31" x14ac:dyDescent="0.3">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c r="AD651" s="54"/>
      <c r="AE651" s="54"/>
    </row>
    <row r="652" spans="1:31" x14ac:dyDescent="0.3">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c r="AD652" s="54"/>
      <c r="AE652" s="54"/>
    </row>
    <row r="653" spans="1:31" x14ac:dyDescent="0.3">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c r="AD653" s="54"/>
      <c r="AE653" s="54"/>
    </row>
    <row r="654" spans="1:31" x14ac:dyDescent="0.3">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c r="AD654" s="54"/>
      <c r="AE654" s="54"/>
    </row>
    <row r="655" spans="1:31" x14ac:dyDescent="0.3">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c r="AD655" s="54"/>
      <c r="AE655" s="54"/>
    </row>
    <row r="656" spans="1:31" x14ac:dyDescent="0.3">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row>
    <row r="657" spans="1:31" x14ac:dyDescent="0.3">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c r="AD657" s="54"/>
      <c r="AE657" s="54"/>
    </row>
    <row r="658" spans="1:31" x14ac:dyDescent="0.3">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c r="AD658" s="54"/>
      <c r="AE658" s="54"/>
    </row>
    <row r="659" spans="1:31" x14ac:dyDescent="0.3">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c r="AD659" s="54"/>
      <c r="AE659" s="54"/>
    </row>
    <row r="660" spans="1:31" x14ac:dyDescent="0.3">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c r="AD660" s="54"/>
      <c r="AE660" s="54"/>
    </row>
    <row r="661" spans="1:31" x14ac:dyDescent="0.3">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c r="AD661" s="54"/>
      <c r="AE661" s="54"/>
    </row>
    <row r="662" spans="1:31" x14ac:dyDescent="0.3">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c r="AD662" s="54"/>
      <c r="AE662" s="54"/>
    </row>
    <row r="663" spans="1:31" x14ac:dyDescent="0.3">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row>
    <row r="664" spans="1:31" x14ac:dyDescent="0.3">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c r="AD664" s="54"/>
      <c r="AE664" s="54"/>
    </row>
    <row r="665" spans="1:31" x14ac:dyDescent="0.3">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row>
    <row r="666" spans="1:31" x14ac:dyDescent="0.3">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row>
    <row r="667" spans="1:31" x14ac:dyDescent="0.3">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c r="AD667" s="54"/>
      <c r="AE667" s="54"/>
    </row>
    <row r="668" spans="1:31" x14ac:dyDescent="0.3">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c r="AD668" s="54"/>
      <c r="AE668" s="54"/>
    </row>
    <row r="669" spans="1:31" x14ac:dyDescent="0.3">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c r="AD669" s="54"/>
      <c r="AE669" s="54"/>
    </row>
    <row r="670" spans="1:31" x14ac:dyDescent="0.3">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c r="AD670" s="54"/>
      <c r="AE670" s="54"/>
    </row>
    <row r="671" spans="1:31" x14ac:dyDescent="0.3">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row>
    <row r="672" spans="1:31" x14ac:dyDescent="0.3">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c r="AD672" s="54"/>
      <c r="AE672" s="54"/>
    </row>
    <row r="673" spans="1:31" x14ac:dyDescent="0.3">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c r="AD673" s="54"/>
      <c r="AE673" s="54"/>
    </row>
    <row r="674" spans="1:31" x14ac:dyDescent="0.3">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c r="AD674" s="54"/>
      <c r="AE674" s="54"/>
    </row>
    <row r="675" spans="1:31" x14ac:dyDescent="0.3">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row>
    <row r="676" spans="1:31" x14ac:dyDescent="0.3">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row>
    <row r="677" spans="1:31" x14ac:dyDescent="0.3">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row>
    <row r="678" spans="1:31" x14ac:dyDescent="0.3">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row>
    <row r="679" spans="1:31" x14ac:dyDescent="0.3">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c r="AD679" s="54"/>
      <c r="AE679" s="54"/>
    </row>
    <row r="680" spans="1:31" x14ac:dyDescent="0.3">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c r="AD680" s="54"/>
      <c r="AE680" s="54"/>
    </row>
    <row r="681" spans="1:31" x14ac:dyDescent="0.3">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c r="AD681" s="54"/>
      <c r="AE681" s="54"/>
    </row>
    <row r="682" spans="1:31" x14ac:dyDescent="0.3">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c r="AD682" s="54"/>
      <c r="AE682" s="54"/>
    </row>
    <row r="683" spans="1:31" x14ac:dyDescent="0.3">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row>
    <row r="684" spans="1:31" x14ac:dyDescent="0.3">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c r="AD684" s="54"/>
      <c r="AE684" s="54"/>
    </row>
    <row r="685" spans="1:31" x14ac:dyDescent="0.3">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row>
    <row r="686" spans="1:31" x14ac:dyDescent="0.3">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row>
    <row r="687" spans="1:31" x14ac:dyDescent="0.3">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row>
    <row r="688" spans="1:31" x14ac:dyDescent="0.3">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row>
    <row r="689" spans="1:31" x14ac:dyDescent="0.3">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row>
    <row r="690" spans="1:31" x14ac:dyDescent="0.3">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row>
    <row r="691" spans="1:31" x14ac:dyDescent="0.3">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row>
    <row r="692" spans="1:31" x14ac:dyDescent="0.3">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row>
    <row r="693" spans="1:31" x14ac:dyDescent="0.3">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row>
    <row r="694" spans="1:31" x14ac:dyDescent="0.3">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row>
    <row r="695" spans="1:31" x14ac:dyDescent="0.3">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row>
    <row r="696" spans="1:31" x14ac:dyDescent="0.3">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row>
    <row r="697" spans="1:31" x14ac:dyDescent="0.3">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row>
    <row r="698" spans="1:31" x14ac:dyDescent="0.3">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row>
    <row r="699" spans="1:31" x14ac:dyDescent="0.3">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row>
    <row r="700" spans="1:31" x14ac:dyDescent="0.3">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row>
    <row r="701" spans="1:31" x14ac:dyDescent="0.3">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row>
    <row r="702" spans="1:31" x14ac:dyDescent="0.3">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row>
    <row r="703" spans="1:31" x14ac:dyDescent="0.3">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row>
    <row r="704" spans="1:31" x14ac:dyDescent="0.3">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row>
    <row r="705" spans="1:31" x14ac:dyDescent="0.3">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c r="AD705" s="54"/>
      <c r="AE705" s="54"/>
    </row>
    <row r="706" spans="1:31" x14ac:dyDescent="0.3">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row>
    <row r="707" spans="1:31" x14ac:dyDescent="0.3">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c r="AD707" s="54"/>
      <c r="AE707" s="54"/>
    </row>
    <row r="708" spans="1:31" x14ac:dyDescent="0.3">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c r="AD708" s="54"/>
      <c r="AE708" s="54"/>
    </row>
    <row r="709" spans="1:31" x14ac:dyDescent="0.3">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c r="AD709" s="54"/>
      <c r="AE709" s="54"/>
    </row>
    <row r="710" spans="1:31" x14ac:dyDescent="0.3">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c r="AD710" s="54"/>
      <c r="AE710" s="54"/>
    </row>
    <row r="711" spans="1:31" x14ac:dyDescent="0.3">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c r="AD711" s="54"/>
      <c r="AE711" s="54"/>
    </row>
    <row r="712" spans="1:31" x14ac:dyDescent="0.3">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c r="AD712" s="54"/>
      <c r="AE712" s="54"/>
    </row>
    <row r="713" spans="1:31" x14ac:dyDescent="0.3">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c r="AD713" s="54"/>
      <c r="AE713" s="54"/>
    </row>
    <row r="714" spans="1:31" x14ac:dyDescent="0.3">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c r="AD714" s="54"/>
      <c r="AE714" s="54"/>
    </row>
    <row r="715" spans="1:31" x14ac:dyDescent="0.3">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c r="AD715" s="54"/>
      <c r="AE715" s="54"/>
    </row>
    <row r="716" spans="1:31" x14ac:dyDescent="0.3">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row>
    <row r="717" spans="1:31" x14ac:dyDescent="0.3">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c r="AD717" s="54"/>
      <c r="AE717" s="54"/>
    </row>
    <row r="718" spans="1:31" x14ac:dyDescent="0.3">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c r="AD718" s="54"/>
      <c r="AE718" s="54"/>
    </row>
    <row r="719" spans="1:31" x14ac:dyDescent="0.3">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c r="AD719" s="54"/>
      <c r="AE719" s="54"/>
    </row>
    <row r="720" spans="1:31" x14ac:dyDescent="0.3">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c r="AD720" s="54"/>
      <c r="AE720" s="54"/>
    </row>
    <row r="721" spans="1:31" x14ac:dyDescent="0.3">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c r="AD721" s="54"/>
      <c r="AE721" s="54"/>
    </row>
    <row r="722" spans="1:31" x14ac:dyDescent="0.3">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c r="AD722" s="54"/>
      <c r="AE722" s="54"/>
    </row>
    <row r="723" spans="1:31" x14ac:dyDescent="0.3">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c r="AD723" s="54"/>
      <c r="AE723" s="54"/>
    </row>
    <row r="724" spans="1:31" x14ac:dyDescent="0.3">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c r="AD724" s="54"/>
      <c r="AE724" s="54"/>
    </row>
    <row r="725" spans="1:31" x14ac:dyDescent="0.3">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c r="AD725" s="54"/>
      <c r="AE725" s="54"/>
    </row>
    <row r="726" spans="1:31" x14ac:dyDescent="0.3">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row>
    <row r="727" spans="1:31" x14ac:dyDescent="0.3">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row>
    <row r="728" spans="1:31" x14ac:dyDescent="0.3">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c r="AD728" s="54"/>
      <c r="AE728" s="54"/>
    </row>
    <row r="729" spans="1:31" x14ac:dyDescent="0.3">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c r="AD729" s="54"/>
      <c r="AE729" s="54"/>
    </row>
    <row r="730" spans="1:31" x14ac:dyDescent="0.3">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c r="AD730" s="54"/>
      <c r="AE730" s="54"/>
    </row>
    <row r="731" spans="1:31" x14ac:dyDescent="0.3">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c r="AD731" s="54"/>
      <c r="AE731" s="54"/>
    </row>
    <row r="732" spans="1:31" x14ac:dyDescent="0.3">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c r="AD732" s="54"/>
      <c r="AE732" s="54"/>
    </row>
    <row r="733" spans="1:31" x14ac:dyDescent="0.3">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c r="AD733" s="54"/>
      <c r="AE733" s="54"/>
    </row>
    <row r="734" spans="1:31" x14ac:dyDescent="0.3">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row>
    <row r="735" spans="1:31" x14ac:dyDescent="0.3">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c r="AD735" s="54"/>
      <c r="AE735" s="54"/>
    </row>
    <row r="736" spans="1:31" x14ac:dyDescent="0.3">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row>
    <row r="737" spans="1:31" x14ac:dyDescent="0.3">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c r="AD737" s="54"/>
      <c r="AE737" s="54"/>
    </row>
    <row r="738" spans="1:31" x14ac:dyDescent="0.3">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c r="AD738" s="54"/>
      <c r="AE738" s="54"/>
    </row>
    <row r="739" spans="1:31" x14ac:dyDescent="0.3">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row>
    <row r="740" spans="1:31" x14ac:dyDescent="0.3">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c r="AD740" s="54"/>
      <c r="AE740" s="54"/>
    </row>
    <row r="741" spans="1:31" x14ac:dyDescent="0.3">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c r="AD741" s="54"/>
      <c r="AE741" s="54"/>
    </row>
    <row r="742" spans="1:31" x14ac:dyDescent="0.3">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c r="AD742" s="54"/>
      <c r="AE742" s="54"/>
    </row>
    <row r="743" spans="1:31" x14ac:dyDescent="0.3">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c r="AD743" s="54"/>
      <c r="AE743" s="54"/>
    </row>
    <row r="744" spans="1:31" x14ac:dyDescent="0.3">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c r="AD744" s="54"/>
      <c r="AE744" s="54"/>
    </row>
    <row r="745" spans="1:31" x14ac:dyDescent="0.3">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c r="AD745" s="54"/>
      <c r="AE745" s="54"/>
    </row>
    <row r="746" spans="1:31" x14ac:dyDescent="0.3">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row>
    <row r="747" spans="1:31" x14ac:dyDescent="0.3">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c r="AD747" s="54"/>
      <c r="AE747" s="54"/>
    </row>
    <row r="748" spans="1:31" x14ac:dyDescent="0.3">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c r="AD748" s="54"/>
      <c r="AE748" s="54"/>
    </row>
    <row r="749" spans="1:31" x14ac:dyDescent="0.3">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c r="AD749" s="54"/>
      <c r="AE749" s="54"/>
    </row>
    <row r="750" spans="1:31" x14ac:dyDescent="0.3">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c r="AD750" s="54"/>
      <c r="AE750" s="54"/>
    </row>
    <row r="751" spans="1:31" x14ac:dyDescent="0.3">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c r="AD751" s="54"/>
      <c r="AE751" s="54"/>
    </row>
    <row r="752" spans="1:31" x14ac:dyDescent="0.3">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c r="AD752" s="54"/>
      <c r="AE752" s="54"/>
    </row>
    <row r="753" spans="1:31" x14ac:dyDescent="0.3">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c r="AD753" s="54"/>
      <c r="AE753" s="54"/>
    </row>
    <row r="754" spans="1:31" x14ac:dyDescent="0.3">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row>
    <row r="755" spans="1:31" x14ac:dyDescent="0.3">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c r="AD755" s="54"/>
      <c r="AE755" s="54"/>
    </row>
    <row r="756" spans="1:31" x14ac:dyDescent="0.3">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row>
    <row r="757" spans="1:31" x14ac:dyDescent="0.3">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c r="AD757" s="54"/>
      <c r="AE757" s="54"/>
    </row>
    <row r="758" spans="1:31" x14ac:dyDescent="0.3">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c r="AD758" s="54"/>
      <c r="AE758" s="54"/>
    </row>
    <row r="759" spans="1:31" x14ac:dyDescent="0.3">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c r="AD759" s="54"/>
      <c r="AE759" s="54"/>
    </row>
    <row r="760" spans="1:31" x14ac:dyDescent="0.3">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c r="AD760" s="54"/>
      <c r="AE760" s="54"/>
    </row>
    <row r="761" spans="1:31" x14ac:dyDescent="0.3">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c r="AB761" s="54"/>
      <c r="AC761" s="54"/>
      <c r="AD761" s="54"/>
      <c r="AE761" s="54"/>
    </row>
    <row r="762" spans="1:31" x14ac:dyDescent="0.3">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c r="AB762" s="54"/>
      <c r="AC762" s="54"/>
      <c r="AD762" s="54"/>
      <c r="AE762" s="54"/>
    </row>
    <row r="763" spans="1:31" x14ac:dyDescent="0.3">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c r="AB763" s="54"/>
      <c r="AC763" s="54"/>
      <c r="AD763" s="54"/>
      <c r="AE763" s="54"/>
    </row>
    <row r="764" spans="1:31" x14ac:dyDescent="0.3">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c r="AB764" s="54"/>
      <c r="AC764" s="54"/>
      <c r="AD764" s="54"/>
      <c r="AE764" s="54"/>
    </row>
    <row r="765" spans="1:31" x14ac:dyDescent="0.3">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c r="AB765" s="54"/>
      <c r="AC765" s="54"/>
      <c r="AD765" s="54"/>
      <c r="AE765" s="54"/>
    </row>
    <row r="766" spans="1:31" x14ac:dyDescent="0.3">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row>
    <row r="767" spans="1:31" x14ac:dyDescent="0.3">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c r="AD767" s="54"/>
      <c r="AE767" s="54"/>
    </row>
    <row r="768" spans="1:31" x14ac:dyDescent="0.3">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c r="AD768" s="54"/>
      <c r="AE768" s="54"/>
    </row>
    <row r="769" spans="1:31" x14ac:dyDescent="0.3">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c r="AD769" s="54"/>
      <c r="AE769" s="54"/>
    </row>
    <row r="770" spans="1:31" x14ac:dyDescent="0.3">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c r="AD770" s="54"/>
      <c r="AE770" s="54"/>
    </row>
    <row r="771" spans="1:31" x14ac:dyDescent="0.3">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c r="AD771" s="54"/>
      <c r="AE771" s="54"/>
    </row>
    <row r="772" spans="1:31" x14ac:dyDescent="0.3">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c r="AB772" s="54"/>
      <c r="AC772" s="54"/>
      <c r="AD772" s="54"/>
      <c r="AE772" s="54"/>
    </row>
    <row r="773" spans="1:31" x14ac:dyDescent="0.3">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c r="AB773" s="54"/>
      <c r="AC773" s="54"/>
      <c r="AD773" s="54"/>
      <c r="AE773" s="54"/>
    </row>
    <row r="774" spans="1:31" x14ac:dyDescent="0.3">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c r="AB774" s="54"/>
      <c r="AC774" s="54"/>
      <c r="AD774" s="54"/>
      <c r="AE774" s="54"/>
    </row>
    <row r="775" spans="1:31" x14ac:dyDescent="0.3">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c r="AB775" s="54"/>
      <c r="AC775" s="54"/>
      <c r="AD775" s="54"/>
      <c r="AE775" s="54"/>
    </row>
    <row r="776" spans="1:31" x14ac:dyDescent="0.3">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row>
    <row r="777" spans="1:31" x14ac:dyDescent="0.3">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c r="AB777" s="54"/>
      <c r="AC777" s="54"/>
      <c r="AD777" s="54"/>
      <c r="AE777" s="54"/>
    </row>
    <row r="778" spans="1:31" x14ac:dyDescent="0.3">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c r="AB778" s="54"/>
      <c r="AC778" s="54"/>
      <c r="AD778" s="54"/>
      <c r="AE778" s="54"/>
    </row>
    <row r="779" spans="1:31" x14ac:dyDescent="0.3">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c r="AB779" s="54"/>
      <c r="AC779" s="54"/>
      <c r="AD779" s="54"/>
      <c r="AE779" s="54"/>
    </row>
    <row r="780" spans="1:31" x14ac:dyDescent="0.3">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c r="AB780" s="54"/>
      <c r="AC780" s="54"/>
      <c r="AD780" s="54"/>
      <c r="AE780" s="54"/>
    </row>
    <row r="781" spans="1:31" x14ac:dyDescent="0.3">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c r="AB781" s="54"/>
      <c r="AC781" s="54"/>
      <c r="AD781" s="54"/>
      <c r="AE781" s="54"/>
    </row>
    <row r="782" spans="1:31" x14ac:dyDescent="0.3">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c r="AB782" s="54"/>
      <c r="AC782" s="54"/>
      <c r="AD782" s="54"/>
      <c r="AE782" s="54"/>
    </row>
    <row r="783" spans="1:31" x14ac:dyDescent="0.3">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c r="AB783" s="54"/>
      <c r="AC783" s="54"/>
      <c r="AD783" s="54"/>
      <c r="AE783" s="54"/>
    </row>
    <row r="784" spans="1:31" x14ac:dyDescent="0.3">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c r="AB784" s="54"/>
      <c r="AC784" s="54"/>
      <c r="AD784" s="54"/>
      <c r="AE784" s="54"/>
    </row>
    <row r="785" spans="1:31" x14ac:dyDescent="0.3">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c r="AB785" s="54"/>
      <c r="AC785" s="54"/>
      <c r="AD785" s="54"/>
      <c r="AE785" s="54"/>
    </row>
    <row r="786" spans="1:31" x14ac:dyDescent="0.3">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row>
    <row r="787" spans="1:31" x14ac:dyDescent="0.3">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c r="AB787" s="54"/>
      <c r="AC787" s="54"/>
      <c r="AD787" s="54"/>
      <c r="AE787" s="54"/>
    </row>
    <row r="788" spans="1:31" x14ac:dyDescent="0.3">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c r="AB788" s="54"/>
      <c r="AC788" s="54"/>
      <c r="AD788" s="54"/>
      <c r="AE788" s="54"/>
    </row>
    <row r="789" spans="1:31" x14ac:dyDescent="0.3">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c r="AD789" s="54"/>
      <c r="AE789" s="54"/>
    </row>
    <row r="790" spans="1:31" x14ac:dyDescent="0.3">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c r="AB790" s="54"/>
      <c r="AC790" s="54"/>
      <c r="AD790" s="54"/>
      <c r="AE790" s="54"/>
    </row>
    <row r="791" spans="1:31" x14ac:dyDescent="0.3">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c r="AB791" s="54"/>
      <c r="AC791" s="54"/>
      <c r="AD791" s="54"/>
      <c r="AE791" s="54"/>
    </row>
    <row r="792" spans="1:31" x14ac:dyDescent="0.3">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c r="AB792" s="54"/>
      <c r="AC792" s="54"/>
      <c r="AD792" s="54"/>
      <c r="AE792" s="54"/>
    </row>
    <row r="793" spans="1:31" x14ac:dyDescent="0.3">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c r="AD793" s="54"/>
      <c r="AE793" s="54"/>
    </row>
    <row r="794" spans="1:31" x14ac:dyDescent="0.3">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c r="AB794" s="54"/>
      <c r="AC794" s="54"/>
      <c r="AD794" s="54"/>
      <c r="AE794" s="54"/>
    </row>
    <row r="795" spans="1:31" x14ac:dyDescent="0.3">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c r="AB795" s="54"/>
      <c r="AC795" s="54"/>
      <c r="AD795" s="54"/>
      <c r="AE795" s="54"/>
    </row>
    <row r="796" spans="1:31" x14ac:dyDescent="0.3">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row>
    <row r="797" spans="1:31" x14ac:dyDescent="0.3">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c r="AB797" s="54"/>
      <c r="AC797" s="54"/>
      <c r="AD797" s="54"/>
      <c r="AE797" s="54"/>
    </row>
    <row r="798" spans="1:31" x14ac:dyDescent="0.3">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c r="AB798" s="54"/>
      <c r="AC798" s="54"/>
      <c r="AD798" s="54"/>
      <c r="AE798" s="54"/>
    </row>
    <row r="799" spans="1:31" x14ac:dyDescent="0.3">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c r="AB799" s="54"/>
      <c r="AC799" s="54"/>
      <c r="AD799" s="54"/>
      <c r="AE799" s="54"/>
    </row>
    <row r="800" spans="1:31" x14ac:dyDescent="0.3">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c r="AB800" s="54"/>
      <c r="AC800" s="54"/>
      <c r="AD800" s="54"/>
      <c r="AE800" s="54"/>
    </row>
    <row r="801" spans="1:31" x14ac:dyDescent="0.3">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c r="AB801" s="54"/>
      <c r="AC801" s="54"/>
      <c r="AD801" s="54"/>
      <c r="AE801" s="54"/>
    </row>
    <row r="802" spans="1:31" x14ac:dyDescent="0.3">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c r="AB802" s="54"/>
      <c r="AC802" s="54"/>
      <c r="AD802" s="54"/>
      <c r="AE802" s="54"/>
    </row>
    <row r="803" spans="1:31" x14ac:dyDescent="0.3">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c r="AB803" s="54"/>
      <c r="AC803" s="54"/>
      <c r="AD803" s="54"/>
      <c r="AE803" s="54"/>
    </row>
    <row r="804" spans="1:31" x14ac:dyDescent="0.3">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c r="AB804" s="54"/>
      <c r="AC804" s="54"/>
      <c r="AD804" s="54"/>
      <c r="AE804" s="54"/>
    </row>
    <row r="805" spans="1:31" x14ac:dyDescent="0.3">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c r="AB805" s="54"/>
      <c r="AC805" s="54"/>
      <c r="AD805" s="54"/>
      <c r="AE805" s="54"/>
    </row>
    <row r="806" spans="1:31" x14ac:dyDescent="0.3">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row>
    <row r="807" spans="1:31" x14ac:dyDescent="0.3">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c r="AB807" s="54"/>
      <c r="AC807" s="54"/>
      <c r="AD807" s="54"/>
      <c r="AE807" s="54"/>
    </row>
    <row r="808" spans="1:31" x14ac:dyDescent="0.3">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c r="AD808" s="54"/>
      <c r="AE808" s="54"/>
    </row>
    <row r="809" spans="1:31" x14ac:dyDescent="0.3">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c r="AB809" s="54"/>
      <c r="AC809" s="54"/>
      <c r="AD809" s="54"/>
      <c r="AE809" s="54"/>
    </row>
    <row r="810" spans="1:31" x14ac:dyDescent="0.3">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c r="AB810" s="54"/>
      <c r="AC810" s="54"/>
      <c r="AD810" s="54"/>
      <c r="AE810" s="54"/>
    </row>
    <row r="811" spans="1:31" x14ac:dyDescent="0.3">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c r="AB811" s="54"/>
      <c r="AC811" s="54"/>
      <c r="AD811" s="54"/>
      <c r="AE811" s="54"/>
    </row>
    <row r="812" spans="1:31" x14ac:dyDescent="0.3">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c r="AB812" s="54"/>
      <c r="AC812" s="54"/>
      <c r="AD812" s="54"/>
      <c r="AE812" s="54"/>
    </row>
    <row r="813" spans="1:31" x14ac:dyDescent="0.3">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c r="AB813" s="54"/>
      <c r="AC813" s="54"/>
      <c r="AD813" s="54"/>
      <c r="AE813" s="54"/>
    </row>
    <row r="814" spans="1:31" x14ac:dyDescent="0.3">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c r="AB814" s="54"/>
      <c r="AC814" s="54"/>
      <c r="AD814" s="54"/>
      <c r="AE814" s="54"/>
    </row>
    <row r="815" spans="1:31" x14ac:dyDescent="0.3">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c r="AB815" s="54"/>
      <c r="AC815" s="54"/>
      <c r="AD815" s="54"/>
      <c r="AE815" s="54"/>
    </row>
    <row r="816" spans="1:31" x14ac:dyDescent="0.3">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row>
    <row r="817" spans="1:31" x14ac:dyDescent="0.3">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c r="AB817" s="54"/>
      <c r="AC817" s="54"/>
      <c r="AD817" s="54"/>
      <c r="AE817" s="54"/>
    </row>
    <row r="818" spans="1:31" x14ac:dyDescent="0.3">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c r="AB818" s="54"/>
      <c r="AC818" s="54"/>
      <c r="AD818" s="54"/>
      <c r="AE818" s="54"/>
    </row>
    <row r="819" spans="1:31" x14ac:dyDescent="0.3">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c r="AB819" s="54"/>
      <c r="AC819" s="54"/>
      <c r="AD819" s="54"/>
      <c r="AE819" s="54"/>
    </row>
    <row r="820" spans="1:31" x14ac:dyDescent="0.3">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c r="AB820" s="54"/>
      <c r="AC820" s="54"/>
      <c r="AD820" s="54"/>
      <c r="AE820" s="54"/>
    </row>
    <row r="821" spans="1:31" x14ac:dyDescent="0.3">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c r="AB821" s="54"/>
      <c r="AC821" s="54"/>
      <c r="AD821" s="54"/>
      <c r="AE821" s="54"/>
    </row>
    <row r="822" spans="1:31" x14ac:dyDescent="0.3">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c r="AB822" s="54"/>
      <c r="AC822" s="54"/>
      <c r="AD822" s="54"/>
      <c r="AE822" s="54"/>
    </row>
    <row r="823" spans="1:31" x14ac:dyDescent="0.3">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c r="AB823" s="54"/>
      <c r="AC823" s="54"/>
      <c r="AD823" s="54"/>
      <c r="AE823" s="54"/>
    </row>
    <row r="824" spans="1:31" x14ac:dyDescent="0.3">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c r="AB824" s="54"/>
      <c r="AC824" s="54"/>
      <c r="AD824" s="54"/>
      <c r="AE824" s="54"/>
    </row>
    <row r="825" spans="1:31" x14ac:dyDescent="0.3">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c r="AB825" s="54"/>
      <c r="AC825" s="54"/>
      <c r="AD825" s="54"/>
      <c r="AE825" s="54"/>
    </row>
    <row r="826" spans="1:31" x14ac:dyDescent="0.3">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row>
    <row r="827" spans="1:31" x14ac:dyDescent="0.3">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c r="AB827" s="54"/>
      <c r="AC827" s="54"/>
      <c r="AD827" s="54"/>
      <c r="AE827" s="54"/>
    </row>
    <row r="828" spans="1:31" x14ac:dyDescent="0.3">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c r="AB828" s="54"/>
      <c r="AC828" s="54"/>
      <c r="AD828" s="54"/>
      <c r="AE828" s="54"/>
    </row>
    <row r="829" spans="1:31" x14ac:dyDescent="0.3">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c r="AB829" s="54"/>
      <c r="AC829" s="54"/>
      <c r="AD829" s="54"/>
      <c r="AE829" s="54"/>
    </row>
    <row r="830" spans="1:31" x14ac:dyDescent="0.3">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c r="AB830" s="54"/>
      <c r="AC830" s="54"/>
      <c r="AD830" s="54"/>
      <c r="AE830" s="54"/>
    </row>
    <row r="831" spans="1:31" x14ac:dyDescent="0.3">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c r="AB831" s="54"/>
      <c r="AC831" s="54"/>
      <c r="AD831" s="54"/>
      <c r="AE831" s="54"/>
    </row>
    <row r="832" spans="1:31" x14ac:dyDescent="0.3">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c r="AB832" s="54"/>
      <c r="AC832" s="54"/>
      <c r="AD832" s="54"/>
      <c r="AE832" s="54"/>
    </row>
    <row r="833" spans="1:31" x14ac:dyDescent="0.3">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c r="AB833" s="54"/>
      <c r="AC833" s="54"/>
      <c r="AD833" s="54"/>
      <c r="AE833" s="54"/>
    </row>
    <row r="834" spans="1:31" x14ac:dyDescent="0.3">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c r="AB834" s="54"/>
      <c r="AC834" s="54"/>
      <c r="AD834" s="54"/>
      <c r="AE834" s="54"/>
    </row>
    <row r="835" spans="1:31" x14ac:dyDescent="0.3">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c r="AB835" s="54"/>
      <c r="AC835" s="54"/>
      <c r="AD835" s="54"/>
      <c r="AE835" s="54"/>
    </row>
    <row r="836" spans="1:31" x14ac:dyDescent="0.3">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row>
    <row r="837" spans="1:31" x14ac:dyDescent="0.3">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c r="AB837" s="54"/>
      <c r="AC837" s="54"/>
      <c r="AD837" s="54"/>
      <c r="AE837" s="54"/>
    </row>
    <row r="838" spans="1:31" x14ac:dyDescent="0.3">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c r="AB838" s="54"/>
      <c r="AC838" s="54"/>
      <c r="AD838" s="54"/>
      <c r="AE838" s="54"/>
    </row>
    <row r="839" spans="1:31" x14ac:dyDescent="0.3">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c r="AB839" s="54"/>
      <c r="AC839" s="54"/>
      <c r="AD839" s="54"/>
      <c r="AE839" s="54"/>
    </row>
    <row r="840" spans="1:31" x14ac:dyDescent="0.3">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c r="AB840" s="54"/>
      <c r="AC840" s="54"/>
      <c r="AD840" s="54"/>
      <c r="AE840" s="54"/>
    </row>
    <row r="841" spans="1:31" x14ac:dyDescent="0.3">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c r="AB841" s="54"/>
      <c r="AC841" s="54"/>
      <c r="AD841" s="54"/>
      <c r="AE841" s="54"/>
    </row>
    <row r="842" spans="1:31" x14ac:dyDescent="0.3">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c r="AB842" s="54"/>
      <c r="AC842" s="54"/>
      <c r="AD842" s="54"/>
      <c r="AE842" s="54"/>
    </row>
    <row r="843" spans="1:31" x14ac:dyDescent="0.3">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c r="AB843" s="54"/>
      <c r="AC843" s="54"/>
      <c r="AD843" s="54"/>
      <c r="AE843" s="54"/>
    </row>
    <row r="844" spans="1:31" x14ac:dyDescent="0.3">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c r="AB844" s="54"/>
      <c r="AC844" s="54"/>
      <c r="AD844" s="54"/>
      <c r="AE844" s="54"/>
    </row>
    <row r="845" spans="1:31" x14ac:dyDescent="0.3">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c r="AB845" s="54"/>
      <c r="AC845" s="54"/>
      <c r="AD845" s="54"/>
      <c r="AE845" s="54"/>
    </row>
    <row r="846" spans="1:31" x14ac:dyDescent="0.3">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row>
    <row r="847" spans="1:31" x14ac:dyDescent="0.3">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c r="AB847" s="54"/>
      <c r="AC847" s="54"/>
      <c r="AD847" s="54"/>
      <c r="AE847" s="54"/>
    </row>
    <row r="848" spans="1:31" x14ac:dyDescent="0.3">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c r="AD848" s="54"/>
      <c r="AE848" s="54"/>
    </row>
    <row r="849" spans="1:31" x14ac:dyDescent="0.3">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c r="AB849" s="54"/>
      <c r="AC849" s="54"/>
      <c r="AD849" s="54"/>
      <c r="AE849" s="54"/>
    </row>
    <row r="850" spans="1:31" x14ac:dyDescent="0.3">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c r="AD850" s="54"/>
      <c r="AE850" s="54"/>
    </row>
    <row r="851" spans="1:31" x14ac:dyDescent="0.3">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c r="AD851" s="54"/>
      <c r="AE851" s="54"/>
    </row>
    <row r="852" spans="1:31" x14ac:dyDescent="0.3">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c r="AD852" s="54"/>
      <c r="AE852" s="54"/>
    </row>
    <row r="853" spans="1:31" x14ac:dyDescent="0.3">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c r="AD853" s="54"/>
      <c r="AE853" s="54"/>
    </row>
    <row r="854" spans="1:31" x14ac:dyDescent="0.3">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c r="AB854" s="54"/>
      <c r="AC854" s="54"/>
      <c r="AD854" s="54"/>
      <c r="AE854" s="54"/>
    </row>
    <row r="855" spans="1:31" x14ac:dyDescent="0.3">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c r="AD855" s="54"/>
      <c r="AE855" s="54"/>
    </row>
    <row r="856" spans="1:31" x14ac:dyDescent="0.3">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row>
    <row r="857" spans="1:31" x14ac:dyDescent="0.3">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c r="AD857" s="54"/>
      <c r="AE857" s="54"/>
    </row>
    <row r="858" spans="1:31" x14ac:dyDescent="0.3">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c r="AB858" s="54"/>
      <c r="AC858" s="54"/>
      <c r="AD858" s="54"/>
      <c r="AE858" s="54"/>
    </row>
    <row r="859" spans="1:31" x14ac:dyDescent="0.3">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c r="AD859" s="54"/>
      <c r="AE859" s="54"/>
    </row>
    <row r="860" spans="1:31" x14ac:dyDescent="0.3">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c r="AD860" s="54"/>
      <c r="AE860" s="54"/>
    </row>
    <row r="861" spans="1:31" x14ac:dyDescent="0.3">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c r="AD861" s="54"/>
      <c r="AE861" s="54"/>
    </row>
    <row r="862" spans="1:31" x14ac:dyDescent="0.3">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c r="AD862" s="54"/>
      <c r="AE862" s="54"/>
    </row>
    <row r="863" spans="1:31" x14ac:dyDescent="0.3">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c r="AD863" s="54"/>
      <c r="AE863" s="54"/>
    </row>
    <row r="864" spans="1:31" x14ac:dyDescent="0.3">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c r="AD864" s="54"/>
      <c r="AE864" s="54"/>
    </row>
    <row r="865" spans="1:31" x14ac:dyDescent="0.3">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c r="AD865" s="54"/>
      <c r="AE865" s="54"/>
    </row>
    <row r="866" spans="1:31" x14ac:dyDescent="0.3">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row>
    <row r="867" spans="1:31" x14ac:dyDescent="0.3">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c r="AB867" s="54"/>
      <c r="AC867" s="54"/>
      <c r="AD867" s="54"/>
      <c r="AE867" s="54"/>
    </row>
    <row r="868" spans="1:31" x14ac:dyDescent="0.3">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c r="AB868" s="54"/>
      <c r="AC868" s="54"/>
      <c r="AD868" s="54"/>
      <c r="AE868" s="54"/>
    </row>
    <row r="869" spans="1:31" x14ac:dyDescent="0.3">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c r="AB869" s="54"/>
      <c r="AC869" s="54"/>
      <c r="AD869" s="54"/>
      <c r="AE869" s="54"/>
    </row>
    <row r="870" spans="1:31" x14ac:dyDescent="0.3">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c r="AB870" s="54"/>
      <c r="AC870" s="54"/>
      <c r="AD870" s="54"/>
      <c r="AE870" s="54"/>
    </row>
    <row r="871" spans="1:31" x14ac:dyDescent="0.3">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c r="AB871" s="54"/>
      <c r="AC871" s="54"/>
      <c r="AD871" s="54"/>
      <c r="AE871" s="54"/>
    </row>
    <row r="872" spans="1:31" x14ac:dyDescent="0.3">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c r="AB872" s="54"/>
      <c r="AC872" s="54"/>
      <c r="AD872" s="54"/>
      <c r="AE872" s="54"/>
    </row>
    <row r="873" spans="1:31" x14ac:dyDescent="0.3">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c r="AB873" s="54"/>
      <c r="AC873" s="54"/>
      <c r="AD873" s="54"/>
      <c r="AE873" s="54"/>
    </row>
    <row r="874" spans="1:31" x14ac:dyDescent="0.3">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c r="AB874" s="54"/>
      <c r="AC874" s="54"/>
      <c r="AD874" s="54"/>
      <c r="AE874" s="54"/>
    </row>
    <row r="875" spans="1:31" x14ac:dyDescent="0.3">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c r="AB875" s="54"/>
      <c r="AC875" s="54"/>
      <c r="AD875" s="54"/>
      <c r="AE875" s="54"/>
    </row>
    <row r="876" spans="1:31" x14ac:dyDescent="0.3">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row>
    <row r="877" spans="1:31" x14ac:dyDescent="0.3">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c r="AB877" s="54"/>
      <c r="AC877" s="54"/>
      <c r="AD877" s="54"/>
      <c r="AE877" s="54"/>
    </row>
    <row r="878" spans="1:31" x14ac:dyDescent="0.3">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c r="AB878" s="54"/>
      <c r="AC878" s="54"/>
      <c r="AD878" s="54"/>
      <c r="AE878" s="54"/>
    </row>
    <row r="879" spans="1:31" x14ac:dyDescent="0.3">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c r="AB879" s="54"/>
      <c r="AC879" s="54"/>
      <c r="AD879" s="54"/>
      <c r="AE879" s="54"/>
    </row>
    <row r="880" spans="1:31" x14ac:dyDescent="0.3">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c r="AB880" s="54"/>
      <c r="AC880" s="54"/>
      <c r="AD880" s="54"/>
      <c r="AE880" s="54"/>
    </row>
    <row r="881" spans="1:31" x14ac:dyDescent="0.3">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c r="AB881" s="54"/>
      <c r="AC881" s="54"/>
      <c r="AD881" s="54"/>
      <c r="AE881" s="54"/>
    </row>
    <row r="882" spans="1:31" x14ac:dyDescent="0.3">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c r="AB882" s="54"/>
      <c r="AC882" s="54"/>
      <c r="AD882" s="54"/>
      <c r="AE882" s="54"/>
    </row>
    <row r="883" spans="1:31" x14ac:dyDescent="0.3">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c r="AB883" s="54"/>
      <c r="AC883" s="54"/>
      <c r="AD883" s="54"/>
      <c r="AE883" s="54"/>
    </row>
    <row r="884" spans="1:31" x14ac:dyDescent="0.3">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c r="AB884" s="54"/>
      <c r="AC884" s="54"/>
      <c r="AD884" s="54"/>
      <c r="AE884" s="54"/>
    </row>
    <row r="885" spans="1:31" x14ac:dyDescent="0.3">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c r="AB885" s="54"/>
      <c r="AC885" s="54"/>
      <c r="AD885" s="54"/>
      <c r="AE885" s="54"/>
    </row>
    <row r="886" spans="1:31" x14ac:dyDescent="0.3">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row>
    <row r="887" spans="1:31" x14ac:dyDescent="0.3">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c r="AB887" s="54"/>
      <c r="AC887" s="54"/>
      <c r="AD887" s="54"/>
      <c r="AE887" s="54"/>
    </row>
    <row r="888" spans="1:31" x14ac:dyDescent="0.3">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c r="AD888" s="54"/>
      <c r="AE888" s="54"/>
    </row>
    <row r="889" spans="1:31" x14ac:dyDescent="0.3">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c r="AB889" s="54"/>
      <c r="AC889" s="54"/>
      <c r="AD889" s="54"/>
      <c r="AE889" s="54"/>
    </row>
    <row r="890" spans="1:31" x14ac:dyDescent="0.3">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c r="AB890" s="54"/>
      <c r="AC890" s="54"/>
      <c r="AD890" s="54"/>
      <c r="AE890" s="54"/>
    </row>
    <row r="891" spans="1:31" x14ac:dyDescent="0.3">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c r="AB891" s="54"/>
      <c r="AC891" s="54"/>
      <c r="AD891" s="54"/>
      <c r="AE891" s="54"/>
    </row>
    <row r="892" spans="1:31" x14ac:dyDescent="0.3">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c r="AB892" s="54"/>
      <c r="AC892" s="54"/>
      <c r="AD892" s="54"/>
      <c r="AE892" s="54"/>
    </row>
    <row r="893" spans="1:31" x14ac:dyDescent="0.3">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c r="AB893" s="54"/>
      <c r="AC893" s="54"/>
      <c r="AD893" s="54"/>
      <c r="AE893" s="54"/>
    </row>
    <row r="894" spans="1:31" x14ac:dyDescent="0.3">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c r="AB894" s="54"/>
      <c r="AC894" s="54"/>
      <c r="AD894" s="54"/>
      <c r="AE894" s="54"/>
    </row>
    <row r="895" spans="1:31" x14ac:dyDescent="0.3">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c r="AB895" s="54"/>
      <c r="AC895" s="54"/>
      <c r="AD895" s="54"/>
      <c r="AE895" s="54"/>
    </row>
    <row r="896" spans="1:31" x14ac:dyDescent="0.3">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row>
    <row r="897" spans="1:31" x14ac:dyDescent="0.3">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c r="AB897" s="54"/>
      <c r="AC897" s="54"/>
      <c r="AD897" s="54"/>
      <c r="AE897" s="54"/>
    </row>
    <row r="898" spans="1:31" x14ac:dyDescent="0.3">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c r="AB898" s="54"/>
      <c r="AC898" s="54"/>
      <c r="AD898" s="54"/>
      <c r="AE898" s="54"/>
    </row>
    <row r="899" spans="1:31" x14ac:dyDescent="0.3">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c r="AB899" s="54"/>
      <c r="AC899" s="54"/>
      <c r="AD899" s="54"/>
      <c r="AE899" s="54"/>
    </row>
    <row r="900" spans="1:31" x14ac:dyDescent="0.3">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c r="AB900" s="54"/>
      <c r="AC900" s="54"/>
      <c r="AD900" s="54"/>
      <c r="AE900" s="54"/>
    </row>
    <row r="901" spans="1:31" x14ac:dyDescent="0.3">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c r="AB901" s="54"/>
      <c r="AC901" s="54"/>
      <c r="AD901" s="54"/>
      <c r="AE901" s="54"/>
    </row>
    <row r="902" spans="1:31" x14ac:dyDescent="0.3">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c r="AB902" s="54"/>
      <c r="AC902" s="54"/>
      <c r="AD902" s="54"/>
      <c r="AE902" s="54"/>
    </row>
    <row r="903" spans="1:31" x14ac:dyDescent="0.3">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c r="AB903" s="54"/>
      <c r="AC903" s="54"/>
      <c r="AD903" s="54"/>
      <c r="AE903" s="54"/>
    </row>
    <row r="904" spans="1:31" x14ac:dyDescent="0.3">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c r="AB904" s="54"/>
      <c r="AC904" s="54"/>
      <c r="AD904" s="54"/>
      <c r="AE904" s="54"/>
    </row>
    <row r="905" spans="1:31" x14ac:dyDescent="0.3">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c r="AB905" s="54"/>
      <c r="AC905" s="54"/>
      <c r="AD905" s="54"/>
      <c r="AE905" s="54"/>
    </row>
    <row r="906" spans="1:31" x14ac:dyDescent="0.3">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row>
    <row r="907" spans="1:31" x14ac:dyDescent="0.3">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c r="AB907" s="54"/>
      <c r="AC907" s="54"/>
      <c r="AD907" s="54"/>
      <c r="AE907" s="54"/>
    </row>
    <row r="908" spans="1:31" x14ac:dyDescent="0.3">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c r="AB908" s="54"/>
      <c r="AC908" s="54"/>
      <c r="AD908" s="54"/>
      <c r="AE908" s="54"/>
    </row>
    <row r="909" spans="1:31" x14ac:dyDescent="0.3">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c r="AB909" s="54"/>
      <c r="AC909" s="54"/>
      <c r="AD909" s="54"/>
      <c r="AE909" s="54"/>
    </row>
    <row r="910" spans="1:31" x14ac:dyDescent="0.3">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c r="AB910" s="54"/>
      <c r="AC910" s="54"/>
      <c r="AD910" s="54"/>
      <c r="AE910" s="54"/>
    </row>
    <row r="911" spans="1:31" x14ac:dyDescent="0.3">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c r="AB911" s="54"/>
      <c r="AC911" s="54"/>
      <c r="AD911" s="54"/>
      <c r="AE911" s="54"/>
    </row>
    <row r="912" spans="1:31" x14ac:dyDescent="0.3">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c r="AB912" s="54"/>
      <c r="AC912" s="54"/>
      <c r="AD912" s="54"/>
      <c r="AE912" s="54"/>
    </row>
    <row r="913" spans="1:31" x14ac:dyDescent="0.3">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c r="AB913" s="54"/>
      <c r="AC913" s="54"/>
      <c r="AD913" s="54"/>
      <c r="AE913" s="54"/>
    </row>
    <row r="914" spans="1:31" x14ac:dyDescent="0.3">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c r="AB914" s="54"/>
      <c r="AC914" s="54"/>
      <c r="AD914" s="54"/>
      <c r="AE914" s="54"/>
    </row>
    <row r="915" spans="1:31" x14ac:dyDescent="0.3">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c r="AB915" s="54"/>
      <c r="AC915" s="54"/>
      <c r="AD915" s="54"/>
      <c r="AE915" s="54"/>
    </row>
    <row r="916" spans="1:31" x14ac:dyDescent="0.3">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row>
    <row r="917" spans="1:31" x14ac:dyDescent="0.3">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c r="AB917" s="54"/>
      <c r="AC917" s="54"/>
      <c r="AD917" s="54"/>
      <c r="AE917" s="54"/>
    </row>
    <row r="918" spans="1:31" x14ac:dyDescent="0.3">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c r="AB918" s="54"/>
      <c r="AC918" s="54"/>
      <c r="AD918" s="54"/>
      <c r="AE918" s="54"/>
    </row>
    <row r="919" spans="1:31" x14ac:dyDescent="0.3">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c r="AB919" s="54"/>
      <c r="AC919" s="54"/>
      <c r="AD919" s="54"/>
      <c r="AE919" s="54"/>
    </row>
    <row r="920" spans="1:31" x14ac:dyDescent="0.3">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c r="AB920" s="54"/>
      <c r="AC920" s="54"/>
      <c r="AD920" s="54"/>
      <c r="AE920" s="54"/>
    </row>
    <row r="921" spans="1:31" x14ac:dyDescent="0.3">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c r="AB921" s="54"/>
      <c r="AC921" s="54"/>
      <c r="AD921" s="54"/>
      <c r="AE921" s="54"/>
    </row>
    <row r="922" spans="1:31" x14ac:dyDescent="0.3">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c r="AB922" s="54"/>
      <c r="AC922" s="54"/>
      <c r="AD922" s="54"/>
      <c r="AE922" s="54"/>
    </row>
    <row r="923" spans="1:31" x14ac:dyDescent="0.3">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c r="AB923" s="54"/>
      <c r="AC923" s="54"/>
      <c r="AD923" s="54"/>
      <c r="AE923" s="54"/>
    </row>
    <row r="924" spans="1:31" x14ac:dyDescent="0.3">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c r="AB924" s="54"/>
      <c r="AC924" s="54"/>
      <c r="AD924" s="54"/>
      <c r="AE924" s="54"/>
    </row>
    <row r="925" spans="1:31" x14ac:dyDescent="0.3">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c r="AB925" s="54"/>
      <c r="AC925" s="54"/>
      <c r="AD925" s="54"/>
      <c r="AE925" s="54"/>
    </row>
    <row r="926" spans="1:31" x14ac:dyDescent="0.3">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row>
    <row r="927" spans="1:31" x14ac:dyDescent="0.3">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c r="AB927" s="54"/>
      <c r="AC927" s="54"/>
      <c r="AD927" s="54"/>
      <c r="AE927" s="54"/>
    </row>
    <row r="928" spans="1:31" x14ac:dyDescent="0.3">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c r="AB928" s="54"/>
      <c r="AC928" s="54"/>
      <c r="AD928" s="54"/>
      <c r="AE928" s="54"/>
    </row>
    <row r="929" spans="1:31" x14ac:dyDescent="0.3">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c r="AB929" s="54"/>
      <c r="AC929" s="54"/>
      <c r="AD929" s="54"/>
      <c r="AE929" s="54"/>
    </row>
    <row r="930" spans="1:31" x14ac:dyDescent="0.3">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c r="AB930" s="54"/>
      <c r="AC930" s="54"/>
      <c r="AD930" s="54"/>
      <c r="AE930" s="54"/>
    </row>
    <row r="931" spans="1:31" x14ac:dyDescent="0.3">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c r="AB931" s="54"/>
      <c r="AC931" s="54"/>
      <c r="AD931" s="54"/>
      <c r="AE931" s="54"/>
    </row>
    <row r="932" spans="1:31" x14ac:dyDescent="0.3">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c r="AB932" s="54"/>
      <c r="AC932" s="54"/>
      <c r="AD932" s="54"/>
      <c r="AE932" s="54"/>
    </row>
    <row r="933" spans="1:31" x14ac:dyDescent="0.3">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c r="AB933" s="54"/>
      <c r="AC933" s="54"/>
      <c r="AD933" s="54"/>
      <c r="AE933" s="54"/>
    </row>
    <row r="934" spans="1:31" x14ac:dyDescent="0.3">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c r="AB934" s="54"/>
      <c r="AC934" s="54"/>
      <c r="AD934" s="54"/>
      <c r="AE934" s="54"/>
    </row>
    <row r="935" spans="1:31" x14ac:dyDescent="0.3">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c r="AB935" s="54"/>
      <c r="AC935" s="54"/>
      <c r="AD935" s="54"/>
      <c r="AE935" s="54"/>
    </row>
    <row r="936" spans="1:31" x14ac:dyDescent="0.3">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row>
    <row r="937" spans="1:31" x14ac:dyDescent="0.3">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c r="AB937" s="54"/>
      <c r="AC937" s="54"/>
      <c r="AD937" s="54"/>
      <c r="AE937" s="54"/>
    </row>
    <row r="938" spans="1:31" x14ac:dyDescent="0.3">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c r="AB938" s="54"/>
      <c r="AC938" s="54"/>
      <c r="AD938" s="54"/>
      <c r="AE938" s="54"/>
    </row>
    <row r="939" spans="1:31" x14ac:dyDescent="0.3">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c r="AB939" s="54"/>
      <c r="AC939" s="54"/>
      <c r="AD939" s="54"/>
      <c r="AE939" s="54"/>
    </row>
    <row r="940" spans="1:31" x14ac:dyDescent="0.3">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c r="AB940" s="54"/>
      <c r="AC940" s="54"/>
      <c r="AD940" s="54"/>
      <c r="AE940" s="54"/>
    </row>
    <row r="941" spans="1:31" x14ac:dyDescent="0.3">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c r="AB941" s="54"/>
      <c r="AC941" s="54"/>
      <c r="AD941" s="54"/>
      <c r="AE941" s="54"/>
    </row>
    <row r="942" spans="1:31" x14ac:dyDescent="0.3">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c r="AB942" s="54"/>
      <c r="AC942" s="54"/>
      <c r="AD942" s="54"/>
      <c r="AE942" s="54"/>
    </row>
    <row r="943" spans="1:31" x14ac:dyDescent="0.3">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c r="AB943" s="54"/>
      <c r="AC943" s="54"/>
      <c r="AD943" s="54"/>
      <c r="AE943" s="54"/>
    </row>
    <row r="944" spans="1:31" x14ac:dyDescent="0.3">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c r="AB944" s="54"/>
      <c r="AC944" s="54"/>
      <c r="AD944" s="54"/>
      <c r="AE944" s="54"/>
    </row>
    <row r="945" spans="1:31" x14ac:dyDescent="0.3">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c r="AB945" s="54"/>
      <c r="AC945" s="54"/>
      <c r="AD945" s="54"/>
      <c r="AE945" s="54"/>
    </row>
    <row r="946" spans="1:31" x14ac:dyDescent="0.3">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row>
    <row r="947" spans="1:31" x14ac:dyDescent="0.3">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c r="AB947" s="54"/>
      <c r="AC947" s="54"/>
      <c r="AD947" s="54"/>
      <c r="AE947" s="54"/>
    </row>
    <row r="948" spans="1:31" x14ac:dyDescent="0.3">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c r="AD948" s="54"/>
      <c r="AE948" s="54"/>
    </row>
    <row r="949" spans="1:31" x14ac:dyDescent="0.3">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c r="AB949" s="54"/>
      <c r="AC949" s="54"/>
      <c r="AD949" s="54"/>
      <c r="AE949" s="54"/>
    </row>
    <row r="950" spans="1:31" x14ac:dyDescent="0.3">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c r="AB950" s="54"/>
      <c r="AC950" s="54"/>
      <c r="AD950" s="54"/>
      <c r="AE950" s="54"/>
    </row>
    <row r="951" spans="1:31" x14ac:dyDescent="0.3">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c r="AB951" s="54"/>
      <c r="AC951" s="54"/>
      <c r="AD951" s="54"/>
      <c r="AE951" s="54"/>
    </row>
    <row r="952" spans="1:31" x14ac:dyDescent="0.3">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c r="AB952" s="54"/>
      <c r="AC952" s="54"/>
      <c r="AD952" s="54"/>
      <c r="AE952" s="54"/>
    </row>
    <row r="953" spans="1:31" x14ac:dyDescent="0.3">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c r="AB953" s="54"/>
      <c r="AC953" s="54"/>
      <c r="AD953" s="54"/>
      <c r="AE953" s="54"/>
    </row>
    <row r="954" spans="1:31" x14ac:dyDescent="0.3">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c r="AB954" s="54"/>
      <c r="AC954" s="54"/>
      <c r="AD954" s="54"/>
      <c r="AE954" s="54"/>
    </row>
    <row r="955" spans="1:31" x14ac:dyDescent="0.3">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c r="AB955" s="54"/>
      <c r="AC955" s="54"/>
      <c r="AD955" s="54"/>
      <c r="AE955" s="54"/>
    </row>
    <row r="956" spans="1:31" x14ac:dyDescent="0.3">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c r="AD956" s="54"/>
      <c r="AE956" s="54"/>
    </row>
    <row r="957" spans="1:31" x14ac:dyDescent="0.3">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c r="AB957" s="54"/>
      <c r="AC957" s="54"/>
      <c r="AD957" s="54"/>
      <c r="AE957" s="54"/>
    </row>
    <row r="958" spans="1:31" x14ac:dyDescent="0.3">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c r="AB958" s="54"/>
      <c r="AC958" s="54"/>
      <c r="AD958" s="54"/>
      <c r="AE958" s="54"/>
    </row>
    <row r="959" spans="1:31" x14ac:dyDescent="0.3">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c r="AB959" s="54"/>
      <c r="AC959" s="54"/>
      <c r="AD959" s="54"/>
      <c r="AE959" s="54"/>
    </row>
    <row r="960" spans="1:31" x14ac:dyDescent="0.3">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c r="AB960" s="54"/>
      <c r="AC960" s="54"/>
      <c r="AD960" s="54"/>
      <c r="AE960" s="54"/>
    </row>
    <row r="961" spans="1:31" x14ac:dyDescent="0.3">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c r="AB961" s="54"/>
      <c r="AC961" s="54"/>
      <c r="AD961" s="54"/>
      <c r="AE961" s="54"/>
    </row>
    <row r="962" spans="1:31" x14ac:dyDescent="0.3">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c r="AB962" s="54"/>
      <c r="AC962" s="54"/>
      <c r="AD962" s="54"/>
      <c r="AE962" s="54"/>
    </row>
    <row r="963" spans="1:31" x14ac:dyDescent="0.3">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c r="AB963" s="54"/>
      <c r="AC963" s="54"/>
      <c r="AD963" s="54"/>
      <c r="AE963" s="54"/>
    </row>
    <row r="964" spans="1:31" x14ac:dyDescent="0.3">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c r="AB964" s="54"/>
      <c r="AC964" s="54"/>
      <c r="AD964" s="54"/>
      <c r="AE964" s="54"/>
    </row>
    <row r="965" spans="1:31" x14ac:dyDescent="0.3">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c r="AB965" s="54"/>
      <c r="AC965" s="54"/>
      <c r="AD965" s="54"/>
      <c r="AE965" s="54"/>
    </row>
    <row r="966" spans="1:31" x14ac:dyDescent="0.3">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c r="AD966" s="54"/>
      <c r="AE966" s="54"/>
    </row>
    <row r="967" spans="1:31" x14ac:dyDescent="0.3">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c r="AB967" s="54"/>
      <c r="AC967" s="54"/>
      <c r="AD967" s="54"/>
      <c r="AE967" s="54"/>
    </row>
    <row r="968" spans="1:31" x14ac:dyDescent="0.3">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c r="AD968" s="54"/>
      <c r="AE968" s="54"/>
    </row>
    <row r="969" spans="1:31" x14ac:dyDescent="0.3">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c r="AB969" s="54"/>
      <c r="AC969" s="54"/>
      <c r="AD969" s="54"/>
      <c r="AE969" s="54"/>
    </row>
    <row r="970" spans="1:31" x14ac:dyDescent="0.3">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c r="AB970" s="54"/>
      <c r="AC970" s="54"/>
      <c r="AD970" s="54"/>
      <c r="AE970" s="54"/>
    </row>
    <row r="971" spans="1:31" x14ac:dyDescent="0.3">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c r="AB971" s="54"/>
      <c r="AC971" s="54"/>
      <c r="AD971" s="54"/>
      <c r="AE971" s="54"/>
    </row>
    <row r="972" spans="1:31" x14ac:dyDescent="0.3">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c r="AB972" s="54"/>
      <c r="AC972" s="54"/>
      <c r="AD972" s="54"/>
      <c r="AE972" s="54"/>
    </row>
    <row r="973" spans="1:31" x14ac:dyDescent="0.3">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c r="AB973" s="54"/>
      <c r="AC973" s="54"/>
      <c r="AD973" s="54"/>
      <c r="AE973" s="54"/>
    </row>
    <row r="974" spans="1:31" x14ac:dyDescent="0.3">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c r="AB974" s="54"/>
      <c r="AC974" s="54"/>
      <c r="AD974" s="54"/>
      <c r="AE974" s="54"/>
    </row>
    <row r="975" spans="1:31" x14ac:dyDescent="0.3">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c r="AB975" s="54"/>
      <c r="AC975" s="54"/>
      <c r="AD975" s="54"/>
      <c r="AE975" s="54"/>
    </row>
    <row r="976" spans="1:31" x14ac:dyDescent="0.3">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c r="AD976" s="54"/>
      <c r="AE976" s="54"/>
    </row>
    <row r="977" spans="1:31" x14ac:dyDescent="0.3">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c r="AB977" s="54"/>
      <c r="AC977" s="54"/>
      <c r="AD977" s="54"/>
      <c r="AE977" s="54"/>
    </row>
    <row r="978" spans="1:31" x14ac:dyDescent="0.3">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c r="AB978" s="54"/>
      <c r="AC978" s="54"/>
      <c r="AD978" s="54"/>
      <c r="AE978" s="54"/>
    </row>
    <row r="979" spans="1:31" x14ac:dyDescent="0.3">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c r="AD979" s="54"/>
      <c r="AE979" s="54"/>
    </row>
    <row r="980" spans="1:31" x14ac:dyDescent="0.3">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c r="AB980" s="54"/>
      <c r="AC980" s="54"/>
      <c r="AD980" s="54"/>
      <c r="AE980" s="54"/>
    </row>
    <row r="981" spans="1:31" x14ac:dyDescent="0.3">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c r="AB981" s="54"/>
      <c r="AC981" s="54"/>
      <c r="AD981" s="54"/>
      <c r="AE981" s="54"/>
    </row>
    <row r="982" spans="1:31" x14ac:dyDescent="0.3">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c r="AB982" s="54"/>
      <c r="AC982" s="54"/>
      <c r="AD982" s="54"/>
      <c r="AE982" s="54"/>
    </row>
    <row r="983" spans="1:31" x14ac:dyDescent="0.3">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c r="AB983" s="54"/>
      <c r="AC983" s="54"/>
      <c r="AD983" s="54"/>
      <c r="AE983" s="54"/>
    </row>
    <row r="984" spans="1:31" x14ac:dyDescent="0.3">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c r="AB984" s="54"/>
      <c r="AC984" s="54"/>
      <c r="AD984" s="54"/>
      <c r="AE984" s="54"/>
    </row>
    <row r="985" spans="1:31" x14ac:dyDescent="0.3">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c r="AB985" s="54"/>
      <c r="AC985" s="54"/>
      <c r="AD985" s="54"/>
      <c r="AE985" s="54"/>
    </row>
    <row r="986" spans="1:31" x14ac:dyDescent="0.3">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c r="AD986" s="54"/>
      <c r="AE986" s="54"/>
    </row>
    <row r="987" spans="1:31" x14ac:dyDescent="0.3">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c r="AB987" s="54"/>
      <c r="AC987" s="54"/>
      <c r="AD987" s="54"/>
      <c r="AE987" s="54"/>
    </row>
    <row r="988" spans="1:31" x14ac:dyDescent="0.3">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c r="AB988" s="54"/>
      <c r="AC988" s="54"/>
      <c r="AD988" s="54"/>
      <c r="AE988" s="54"/>
    </row>
    <row r="989" spans="1:31" x14ac:dyDescent="0.3">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c r="AB989" s="54"/>
      <c r="AC989" s="54"/>
      <c r="AD989" s="54"/>
      <c r="AE989" s="54"/>
    </row>
    <row r="990" spans="1:31" x14ac:dyDescent="0.3">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c r="AA990" s="54"/>
      <c r="AB990" s="54"/>
      <c r="AC990" s="54"/>
      <c r="AD990" s="54"/>
      <c r="AE990" s="54"/>
    </row>
    <row r="991" spans="1:31" x14ac:dyDescent="0.3">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c r="AA991" s="54"/>
      <c r="AB991" s="54"/>
      <c r="AC991" s="54"/>
      <c r="AD991" s="54"/>
      <c r="AE991" s="54"/>
    </row>
    <row r="992" spans="1:31" x14ac:dyDescent="0.3">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c r="AD992" s="54"/>
      <c r="AE992" s="54"/>
    </row>
    <row r="993" spans="1:31" x14ac:dyDescent="0.3">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c r="AA993" s="54"/>
      <c r="AB993" s="54"/>
      <c r="AC993" s="54"/>
      <c r="AD993" s="54"/>
      <c r="AE993" s="54"/>
    </row>
    <row r="994" spans="1:31" x14ac:dyDescent="0.3">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c r="AA994" s="54"/>
      <c r="AB994" s="54"/>
      <c r="AC994" s="54"/>
      <c r="AD994" s="54"/>
      <c r="AE994" s="54"/>
    </row>
    <row r="995" spans="1:31" x14ac:dyDescent="0.3">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c r="AA995" s="54"/>
      <c r="AB995" s="54"/>
      <c r="AC995" s="54"/>
      <c r="AD995" s="54"/>
      <c r="AE995" s="54"/>
    </row>
    <row r="996" spans="1:31" x14ac:dyDescent="0.3">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c r="AD996" s="54"/>
      <c r="AE996" s="54"/>
    </row>
    <row r="997" spans="1:31" x14ac:dyDescent="0.3">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c r="AA997" s="54"/>
      <c r="AB997" s="54"/>
      <c r="AC997" s="54"/>
      <c r="AD997" s="54"/>
      <c r="AE997" s="54"/>
    </row>
    <row r="998" spans="1:31" x14ac:dyDescent="0.3">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c r="AA998" s="54"/>
      <c r="AB998" s="54"/>
      <c r="AC998" s="54"/>
      <c r="AD998" s="54"/>
      <c r="AE998" s="54"/>
    </row>
    <row r="999" spans="1:31" x14ac:dyDescent="0.3">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c r="AD999" s="54"/>
      <c r="AE999" s="54"/>
    </row>
    <row r="1000" spans="1:31" x14ac:dyDescent="0.3">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c r="AC1000" s="54"/>
      <c r="AD1000" s="54"/>
      <c r="AE1000" s="54"/>
    </row>
    <row r="1001" spans="1:31" x14ac:dyDescent="0.3">
      <c r="A1001" s="54"/>
      <c r="B1001" s="54"/>
      <c r="C1001" s="54"/>
      <c r="D1001" s="54"/>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c r="AA1001" s="54"/>
      <c r="AB1001" s="54"/>
      <c r="AC1001" s="54"/>
      <c r="AD1001" s="54"/>
      <c r="AE1001" s="54"/>
    </row>
    <row r="1002" spans="1:31" x14ac:dyDescent="0.3">
      <c r="A1002" s="54"/>
      <c r="B1002" s="54"/>
      <c r="C1002" s="54"/>
      <c r="D1002" s="54"/>
      <c r="E1002" s="54"/>
      <c r="F1002" s="54"/>
      <c r="G1002" s="54"/>
      <c r="H1002" s="54"/>
      <c r="I1002" s="54"/>
      <c r="J1002" s="54"/>
      <c r="K1002" s="54"/>
      <c r="L1002" s="54"/>
      <c r="M1002" s="54"/>
      <c r="N1002" s="54"/>
      <c r="O1002" s="54"/>
      <c r="P1002" s="54"/>
      <c r="Q1002" s="54"/>
      <c r="R1002" s="54"/>
      <c r="S1002" s="54"/>
      <c r="T1002" s="54"/>
      <c r="U1002" s="54"/>
      <c r="V1002" s="54"/>
      <c r="W1002" s="54"/>
      <c r="X1002" s="54"/>
      <c r="Y1002" s="54"/>
      <c r="Z1002" s="54"/>
      <c r="AA1002" s="54"/>
      <c r="AB1002" s="54"/>
      <c r="AC1002" s="54"/>
      <c r="AD1002" s="54"/>
      <c r="AE1002" s="54"/>
    </row>
    <row r="1003" spans="1:31" x14ac:dyDescent="0.3">
      <c r="A1003" s="54"/>
      <c r="B1003" s="54"/>
      <c r="C1003" s="54"/>
      <c r="D1003" s="54"/>
      <c r="E1003" s="54"/>
      <c r="F1003" s="54"/>
      <c r="G1003" s="54"/>
      <c r="H1003" s="54"/>
      <c r="I1003" s="54"/>
      <c r="J1003" s="54"/>
      <c r="K1003" s="54"/>
      <c r="L1003" s="54"/>
      <c r="M1003" s="54"/>
      <c r="N1003" s="54"/>
      <c r="O1003" s="54"/>
      <c r="P1003" s="54"/>
      <c r="Q1003" s="54"/>
      <c r="R1003" s="54"/>
      <c r="S1003" s="54"/>
      <c r="T1003" s="54"/>
      <c r="U1003" s="54"/>
      <c r="V1003" s="54"/>
      <c r="W1003" s="54"/>
      <c r="X1003" s="54"/>
      <c r="Y1003" s="54"/>
      <c r="Z1003" s="54"/>
      <c r="AA1003" s="54"/>
      <c r="AB1003" s="54"/>
      <c r="AC1003" s="54"/>
      <c r="AD1003" s="54"/>
      <c r="AE1003" s="54"/>
    </row>
    <row r="1004" spans="1:31" x14ac:dyDescent="0.3">
      <c r="A1004" s="54"/>
      <c r="B1004" s="54"/>
      <c r="C1004" s="54"/>
      <c r="D1004" s="54"/>
      <c r="E1004" s="54"/>
      <c r="F1004" s="54"/>
      <c r="G1004" s="54"/>
      <c r="H1004" s="54"/>
      <c r="I1004" s="54"/>
      <c r="J1004" s="54"/>
      <c r="K1004" s="54"/>
      <c r="L1004" s="54"/>
      <c r="M1004" s="54"/>
      <c r="N1004" s="54"/>
      <c r="O1004" s="54"/>
      <c r="P1004" s="54"/>
      <c r="Q1004" s="54"/>
      <c r="R1004" s="54"/>
      <c r="S1004" s="54"/>
      <c r="T1004" s="54"/>
      <c r="U1004" s="54"/>
      <c r="V1004" s="54"/>
      <c r="W1004" s="54"/>
      <c r="X1004" s="54"/>
      <c r="Y1004" s="54"/>
      <c r="Z1004" s="54"/>
      <c r="AA1004" s="54"/>
      <c r="AB1004" s="54"/>
      <c r="AC1004" s="54"/>
      <c r="AD1004" s="54"/>
      <c r="AE1004" s="54"/>
    </row>
    <row r="1005" spans="1:31" x14ac:dyDescent="0.3">
      <c r="A1005" s="54"/>
      <c r="B1005" s="54"/>
      <c r="C1005" s="54"/>
      <c r="D1005" s="54"/>
      <c r="E1005" s="54"/>
      <c r="F1005" s="54"/>
      <c r="G1005" s="54"/>
      <c r="H1005" s="54"/>
      <c r="I1005" s="54"/>
      <c r="J1005" s="54"/>
      <c r="K1005" s="54"/>
      <c r="L1005" s="54"/>
      <c r="M1005" s="54"/>
      <c r="N1005" s="54"/>
      <c r="O1005" s="54"/>
      <c r="P1005" s="54"/>
      <c r="Q1005" s="54"/>
      <c r="R1005" s="54"/>
      <c r="S1005" s="54"/>
      <c r="T1005" s="54"/>
      <c r="U1005" s="54"/>
      <c r="V1005" s="54"/>
      <c r="W1005" s="54"/>
      <c r="X1005" s="54"/>
      <c r="Y1005" s="54"/>
      <c r="Z1005" s="54"/>
      <c r="AA1005" s="54"/>
      <c r="AB1005" s="54"/>
      <c r="AC1005" s="54"/>
      <c r="AD1005" s="54"/>
      <c r="AE1005" s="54"/>
    </row>
    <row r="1006" spans="1:31" x14ac:dyDescent="0.3">
      <c r="A1006" s="54"/>
      <c r="B1006" s="54"/>
      <c r="C1006" s="54"/>
      <c r="D1006" s="54"/>
      <c r="E1006" s="54"/>
      <c r="F1006" s="54"/>
      <c r="G1006" s="54"/>
      <c r="H1006" s="54"/>
      <c r="I1006" s="54"/>
      <c r="J1006" s="54"/>
      <c r="K1006" s="54"/>
      <c r="L1006" s="54"/>
      <c r="M1006" s="54"/>
      <c r="N1006" s="54"/>
      <c r="O1006" s="54"/>
      <c r="P1006" s="54"/>
      <c r="Q1006" s="54"/>
      <c r="R1006" s="54"/>
      <c r="S1006" s="54"/>
      <c r="T1006" s="54"/>
      <c r="U1006" s="54"/>
      <c r="V1006" s="54"/>
      <c r="W1006" s="54"/>
      <c r="X1006" s="54"/>
      <c r="Y1006" s="54"/>
      <c r="Z1006" s="54"/>
      <c r="AA1006" s="54"/>
      <c r="AB1006" s="54"/>
      <c r="AC1006" s="54"/>
      <c r="AD1006" s="54"/>
      <c r="AE1006" s="54"/>
    </row>
    <row r="1007" spans="1:31" x14ac:dyDescent="0.3">
      <c r="A1007" s="54"/>
      <c r="B1007" s="54"/>
      <c r="C1007" s="54"/>
      <c r="D1007" s="54"/>
      <c r="E1007" s="54"/>
      <c r="F1007" s="54"/>
      <c r="G1007" s="54"/>
      <c r="H1007" s="54"/>
      <c r="I1007" s="54"/>
      <c r="J1007" s="54"/>
      <c r="K1007" s="54"/>
      <c r="L1007" s="54"/>
      <c r="M1007" s="54"/>
      <c r="N1007" s="54"/>
      <c r="O1007" s="54"/>
      <c r="P1007" s="54"/>
      <c r="Q1007" s="54"/>
      <c r="R1007" s="54"/>
      <c r="S1007" s="54"/>
      <c r="T1007" s="54"/>
      <c r="U1007" s="54"/>
      <c r="V1007" s="54"/>
      <c r="W1007" s="54"/>
      <c r="X1007" s="54"/>
      <c r="Y1007" s="54"/>
      <c r="Z1007" s="54"/>
      <c r="AA1007" s="54"/>
      <c r="AB1007" s="54"/>
      <c r="AC1007" s="54"/>
      <c r="AD1007" s="54"/>
      <c r="AE1007" s="54"/>
    </row>
    <row r="1008" spans="1:31" x14ac:dyDescent="0.3">
      <c r="A1008" s="54"/>
      <c r="B1008" s="54"/>
      <c r="C1008" s="54"/>
      <c r="D1008" s="54"/>
      <c r="E1008" s="54"/>
      <c r="F1008" s="54"/>
      <c r="G1008" s="54"/>
      <c r="H1008" s="54"/>
      <c r="I1008" s="54"/>
      <c r="J1008" s="54"/>
      <c r="K1008" s="54"/>
      <c r="L1008" s="54"/>
      <c r="M1008" s="54"/>
      <c r="N1008" s="54"/>
      <c r="O1008" s="54"/>
      <c r="P1008" s="54"/>
      <c r="Q1008" s="54"/>
      <c r="R1008" s="54"/>
      <c r="S1008" s="54"/>
      <c r="T1008" s="54"/>
      <c r="U1008" s="54"/>
      <c r="V1008" s="54"/>
      <c r="W1008" s="54"/>
      <c r="X1008" s="54"/>
      <c r="Y1008" s="54"/>
      <c r="Z1008" s="54"/>
      <c r="AA1008" s="54"/>
      <c r="AB1008" s="54"/>
      <c r="AC1008" s="54"/>
      <c r="AD1008" s="54"/>
      <c r="AE1008" s="54"/>
    </row>
    <row r="1009" spans="1:31" x14ac:dyDescent="0.3">
      <c r="A1009" s="54"/>
      <c r="B1009" s="54"/>
      <c r="C1009" s="54"/>
      <c r="D1009" s="54"/>
      <c r="E1009" s="54"/>
      <c r="F1009" s="54"/>
      <c r="G1009" s="54"/>
      <c r="H1009" s="54"/>
      <c r="I1009" s="54"/>
      <c r="J1009" s="54"/>
      <c r="K1009" s="54"/>
      <c r="L1009" s="54"/>
      <c r="M1009" s="54"/>
      <c r="N1009" s="54"/>
      <c r="O1009" s="54"/>
      <c r="P1009" s="54"/>
      <c r="Q1009" s="54"/>
      <c r="R1009" s="54"/>
      <c r="S1009" s="54"/>
      <c r="T1009" s="54"/>
      <c r="U1009" s="54"/>
      <c r="V1009" s="54"/>
      <c r="W1009" s="54"/>
      <c r="X1009" s="54"/>
      <c r="Y1009" s="54"/>
      <c r="Z1009" s="54"/>
      <c r="AA1009" s="54"/>
      <c r="AB1009" s="54"/>
      <c r="AC1009" s="54"/>
      <c r="AD1009" s="54"/>
      <c r="AE1009" s="54"/>
    </row>
    <row r="1010" spans="1:31" x14ac:dyDescent="0.3">
      <c r="A1010" s="54"/>
      <c r="B1010" s="54"/>
      <c r="C1010" s="54"/>
      <c r="D1010" s="54"/>
      <c r="E1010" s="54"/>
      <c r="F1010" s="54"/>
      <c r="G1010" s="54"/>
      <c r="H1010" s="54"/>
      <c r="I1010" s="54"/>
      <c r="J1010" s="54"/>
      <c r="K1010" s="54"/>
      <c r="L1010" s="54"/>
      <c r="M1010" s="54"/>
      <c r="N1010" s="54"/>
      <c r="O1010" s="54"/>
      <c r="P1010" s="54"/>
      <c r="Q1010" s="54"/>
      <c r="R1010" s="54"/>
      <c r="S1010" s="54"/>
      <c r="T1010" s="54"/>
      <c r="U1010" s="54"/>
      <c r="V1010" s="54"/>
      <c r="W1010" s="54"/>
      <c r="X1010" s="54"/>
      <c r="Y1010" s="54"/>
      <c r="Z1010" s="54"/>
      <c r="AA1010" s="54"/>
      <c r="AB1010" s="54"/>
      <c r="AC1010" s="54"/>
      <c r="AD1010" s="54"/>
      <c r="AE1010" s="54"/>
    </row>
    <row r="1011" spans="1:31" x14ac:dyDescent="0.3">
      <c r="A1011" s="54"/>
      <c r="B1011" s="54"/>
      <c r="C1011" s="54"/>
      <c r="D1011" s="54"/>
      <c r="E1011" s="54"/>
      <c r="F1011" s="54"/>
      <c r="G1011" s="54"/>
      <c r="H1011" s="54"/>
      <c r="I1011" s="54"/>
      <c r="J1011" s="54"/>
      <c r="K1011" s="54"/>
      <c r="L1011" s="54"/>
      <c r="M1011" s="54"/>
      <c r="N1011" s="54"/>
      <c r="O1011" s="54"/>
      <c r="P1011" s="54"/>
      <c r="Q1011" s="54"/>
      <c r="R1011" s="54"/>
      <c r="S1011" s="54"/>
      <c r="T1011" s="54"/>
      <c r="U1011" s="54"/>
      <c r="V1011" s="54"/>
      <c r="W1011" s="54"/>
      <c r="X1011" s="54"/>
      <c r="Y1011" s="54"/>
      <c r="Z1011" s="54"/>
      <c r="AA1011" s="54"/>
      <c r="AB1011" s="54"/>
      <c r="AC1011" s="54"/>
      <c r="AD1011" s="54"/>
      <c r="AE1011" s="54"/>
    </row>
    <row r="1012" spans="1:31" x14ac:dyDescent="0.3">
      <c r="A1012" s="54"/>
      <c r="B1012" s="54"/>
      <c r="C1012" s="54"/>
      <c r="D1012" s="54"/>
      <c r="E1012" s="54"/>
      <c r="F1012" s="54"/>
      <c r="G1012" s="54"/>
      <c r="H1012" s="54"/>
      <c r="I1012" s="54"/>
      <c r="J1012" s="54"/>
      <c r="K1012" s="54"/>
      <c r="L1012" s="54"/>
      <c r="M1012" s="54"/>
      <c r="N1012" s="54"/>
      <c r="O1012" s="54"/>
      <c r="P1012" s="54"/>
      <c r="Q1012" s="54"/>
      <c r="R1012" s="54"/>
      <c r="S1012" s="54"/>
      <c r="T1012" s="54"/>
      <c r="U1012" s="54"/>
      <c r="V1012" s="54"/>
      <c r="W1012" s="54"/>
      <c r="X1012" s="54"/>
      <c r="Y1012" s="54"/>
      <c r="Z1012" s="54"/>
      <c r="AA1012" s="54"/>
      <c r="AB1012" s="54"/>
      <c r="AC1012" s="54"/>
      <c r="AD1012" s="54"/>
      <c r="AE1012" s="54"/>
    </row>
    <row r="1013" spans="1:31" x14ac:dyDescent="0.3">
      <c r="A1013" s="54"/>
      <c r="B1013" s="54"/>
      <c r="C1013" s="54"/>
      <c r="D1013" s="54"/>
      <c r="E1013" s="54"/>
      <c r="F1013" s="54"/>
      <c r="G1013" s="54"/>
      <c r="H1013" s="54"/>
      <c r="I1013" s="54"/>
      <c r="J1013" s="54"/>
      <c r="K1013" s="54"/>
      <c r="L1013" s="54"/>
      <c r="M1013" s="54"/>
      <c r="N1013" s="54"/>
      <c r="O1013" s="54"/>
      <c r="P1013" s="54"/>
      <c r="Q1013" s="54"/>
      <c r="R1013" s="54"/>
      <c r="S1013" s="54"/>
      <c r="T1013" s="54"/>
      <c r="U1013" s="54"/>
      <c r="V1013" s="54"/>
      <c r="W1013" s="54"/>
      <c r="X1013" s="54"/>
      <c r="Y1013" s="54"/>
      <c r="Z1013" s="54"/>
      <c r="AA1013" s="54"/>
      <c r="AB1013" s="54"/>
      <c r="AC1013" s="54"/>
      <c r="AD1013" s="54"/>
      <c r="AE1013" s="54"/>
    </row>
    <row r="1014" spans="1:31" x14ac:dyDescent="0.3">
      <c r="A1014" s="54"/>
      <c r="B1014" s="54"/>
      <c r="C1014" s="54"/>
      <c r="D1014" s="54"/>
      <c r="E1014" s="54"/>
      <c r="F1014" s="54"/>
      <c r="G1014" s="54"/>
      <c r="H1014" s="54"/>
      <c r="I1014" s="54"/>
      <c r="J1014" s="54"/>
      <c r="K1014" s="54"/>
      <c r="L1014" s="54"/>
      <c r="M1014" s="54"/>
      <c r="N1014" s="54"/>
      <c r="O1014" s="54"/>
      <c r="P1014" s="54"/>
      <c r="Q1014" s="54"/>
      <c r="R1014" s="54"/>
      <c r="S1014" s="54"/>
      <c r="T1014" s="54"/>
      <c r="U1014" s="54"/>
      <c r="V1014" s="54"/>
      <c r="W1014" s="54"/>
      <c r="X1014" s="54"/>
      <c r="Y1014" s="54"/>
      <c r="Z1014" s="54"/>
      <c r="AA1014" s="54"/>
      <c r="AB1014" s="54"/>
      <c r="AC1014" s="54"/>
      <c r="AD1014" s="54"/>
      <c r="AE1014" s="54"/>
    </row>
    <row r="1015" spans="1:31" x14ac:dyDescent="0.3">
      <c r="A1015" s="54"/>
      <c r="B1015" s="54"/>
      <c r="C1015" s="54"/>
      <c r="D1015" s="54"/>
      <c r="E1015" s="54"/>
      <c r="F1015" s="54"/>
      <c r="G1015" s="54"/>
      <c r="H1015" s="54"/>
      <c r="I1015" s="54"/>
      <c r="J1015" s="54"/>
      <c r="K1015" s="54"/>
      <c r="L1015" s="54"/>
      <c r="M1015" s="54"/>
      <c r="N1015" s="54"/>
      <c r="O1015" s="54"/>
      <c r="P1015" s="54"/>
      <c r="Q1015" s="54"/>
      <c r="R1015" s="54"/>
      <c r="S1015" s="54"/>
      <c r="T1015" s="54"/>
      <c r="U1015" s="54"/>
      <c r="V1015" s="54"/>
      <c r="W1015" s="54"/>
      <c r="X1015" s="54"/>
      <c r="Y1015" s="54"/>
      <c r="Z1015" s="54"/>
      <c r="AA1015" s="54"/>
      <c r="AB1015" s="54"/>
      <c r="AC1015" s="54"/>
      <c r="AD1015" s="54"/>
      <c r="AE1015" s="54"/>
    </row>
    <row r="1016" spans="1:31" x14ac:dyDescent="0.3">
      <c r="A1016" s="54"/>
      <c r="B1016" s="54"/>
      <c r="C1016" s="54"/>
      <c r="D1016" s="54"/>
      <c r="E1016" s="54"/>
      <c r="F1016" s="54"/>
      <c r="G1016" s="54"/>
      <c r="H1016" s="54"/>
      <c r="I1016" s="54"/>
      <c r="J1016" s="54"/>
      <c r="K1016" s="54"/>
      <c r="L1016" s="54"/>
      <c r="M1016" s="54"/>
      <c r="N1016" s="54"/>
      <c r="O1016" s="54"/>
      <c r="P1016" s="54"/>
      <c r="Q1016" s="54"/>
      <c r="R1016" s="54"/>
      <c r="S1016" s="54"/>
      <c r="T1016" s="54"/>
      <c r="U1016" s="54"/>
      <c r="V1016" s="54"/>
      <c r="W1016" s="54"/>
      <c r="X1016" s="54"/>
      <c r="Y1016" s="54"/>
      <c r="Z1016" s="54"/>
      <c r="AA1016" s="54"/>
      <c r="AB1016" s="54"/>
      <c r="AC1016" s="54"/>
      <c r="AD1016" s="54"/>
      <c r="AE1016" s="54"/>
    </row>
    <row r="1017" spans="1:31" x14ac:dyDescent="0.3">
      <c r="A1017" s="54"/>
      <c r="B1017" s="54"/>
      <c r="C1017" s="54"/>
      <c r="D1017" s="54"/>
      <c r="E1017" s="54"/>
      <c r="F1017" s="54"/>
      <c r="G1017" s="54"/>
      <c r="H1017" s="54"/>
      <c r="I1017" s="54"/>
      <c r="J1017" s="54"/>
      <c r="K1017" s="54"/>
      <c r="L1017" s="54"/>
      <c r="M1017" s="54"/>
      <c r="N1017" s="54"/>
      <c r="O1017" s="54"/>
      <c r="P1017" s="54"/>
      <c r="Q1017" s="54"/>
      <c r="R1017" s="54"/>
      <c r="S1017" s="54"/>
      <c r="T1017" s="54"/>
      <c r="U1017" s="54"/>
      <c r="V1017" s="54"/>
      <c r="W1017" s="54"/>
      <c r="X1017" s="54"/>
      <c r="Y1017" s="54"/>
      <c r="Z1017" s="54"/>
      <c r="AA1017" s="54"/>
      <c r="AB1017" s="54"/>
      <c r="AC1017" s="54"/>
      <c r="AD1017" s="54"/>
      <c r="AE1017" s="54"/>
    </row>
  </sheetData>
  <protectedRanges>
    <protectedRange sqref="H40" name="Rango1_4_3"/>
    <protectedRange sqref="Q8:S8" name="Rango1_4_3_1"/>
    <protectedRange sqref="Q4:S5 Q19:S19" name="Rango1_4_3_2"/>
    <protectedRange sqref="Q17:S17" name="Rango1_4_3_3"/>
    <protectedRange sqref="Q7:S7" name="Rango1_4_4"/>
    <protectedRange sqref="Q21:S21" name="Rango1_4_4_1"/>
    <protectedRange sqref="Q9:S9" name="Rango1_4_4_2"/>
    <protectedRange sqref="Q24:S24 Q22:S22" name="Rango1_4_4_3"/>
    <protectedRange sqref="Q6:S6 Q20:S20" name="Rango1_4_6"/>
    <protectedRange sqref="Q23:S23" name="Rango1_4_5"/>
    <protectedRange sqref="Q11:S11 Q29:S29" name="Rango1_4_4_4"/>
    <protectedRange sqref="Q3:S3 Q16:S16" name="Rango1_4_6_1"/>
    <protectedRange sqref="T4:V4" name="Rango1_4_4_5"/>
    <protectedRange sqref="T6:V6 T20:W20" name="Rango1_4_4_6"/>
    <protectedRange sqref="T7:V7 T21:V21" name="Rango1_4_5_1"/>
    <protectedRange sqref="T8:V8 T23:V23" name="Rango1_4"/>
    <protectedRange sqref="T5:V5 W19" name="Rango1_4_4_7"/>
    <protectedRange sqref="T17:V17" name="Rango1_4_4_8"/>
    <protectedRange sqref="T19:V19" name="Rango1_4_4_9"/>
    <protectedRange sqref="T22:V22" name="Rango1_4_6_2"/>
    <protectedRange sqref="T9:V9 T24:V24" name="Rango1_4_6_3"/>
    <protectedRange sqref="T3:V3" name="Rango1_4_3_4"/>
    <protectedRange sqref="T16:W16" name="Rango1_4_3_5"/>
    <protectedRange sqref="T10:V10 T26:W26" name="Rango1_4_4_10"/>
    <protectedRange sqref="T12:V12 T31:V31" name="Rango1_4_5_2"/>
    <protectedRange sqref="T13:W13 T33:W33" name="Rango1_4_5_3"/>
    <protectedRange sqref="W8 W22" name="Rango1_4_3_6"/>
    <protectedRange sqref="W4:W5 W17" name="Rango1_4_3_7"/>
    <protectedRange sqref="W6" name="Rango1_4_4_11"/>
    <protectedRange sqref="W23" name="Rango1_4_4_12"/>
    <protectedRange sqref="W10 W25" name="Rango1_4_4_13"/>
    <protectedRange sqref="W12 W31" name="Rango1_4_4_14"/>
    <protectedRange sqref="W14 W36" name="Rango1_4_5_4"/>
    <protectedRange sqref="W3" name="Rango1_4_1"/>
  </protectedRanges>
  <mergeCells count="72">
    <mergeCell ref="B37:G37"/>
    <mergeCell ref="B36:G36"/>
    <mergeCell ref="B22:G22"/>
    <mergeCell ref="B26:G26"/>
    <mergeCell ref="B23:G23"/>
    <mergeCell ref="B24:G24"/>
    <mergeCell ref="B30:G30"/>
    <mergeCell ref="B35:G35"/>
    <mergeCell ref="B29:G29"/>
    <mergeCell ref="B31:G31"/>
    <mergeCell ref="B32:G32"/>
    <mergeCell ref="B34:G34"/>
    <mergeCell ref="B33:G33"/>
    <mergeCell ref="B28:G28"/>
    <mergeCell ref="B27:G27"/>
    <mergeCell ref="B25:G25"/>
    <mergeCell ref="J17:J24"/>
    <mergeCell ref="A1:B1"/>
    <mergeCell ref="C1:J1"/>
    <mergeCell ref="D2:E2"/>
    <mergeCell ref="H2:I2"/>
    <mergeCell ref="H3:I3"/>
    <mergeCell ref="H4:I4"/>
    <mergeCell ref="H5:I5"/>
    <mergeCell ref="H6:I6"/>
    <mergeCell ref="A3:A9"/>
    <mergeCell ref="H16:H24"/>
    <mergeCell ref="A2:B2"/>
    <mergeCell ref="J13:J14"/>
    <mergeCell ref="B20:G20"/>
    <mergeCell ref="A15:G15"/>
    <mergeCell ref="H13:I14"/>
    <mergeCell ref="B16:G16"/>
    <mergeCell ref="B19:G19"/>
    <mergeCell ref="B21:G21"/>
    <mergeCell ref="B3:B14"/>
    <mergeCell ref="C3:C14"/>
    <mergeCell ref="B17:G17"/>
    <mergeCell ref="B18:G18"/>
    <mergeCell ref="I31:I32"/>
    <mergeCell ref="I27:I30"/>
    <mergeCell ref="H25:H26"/>
    <mergeCell ref="H7:I7"/>
    <mergeCell ref="H8:I8"/>
    <mergeCell ref="Y1:Y2"/>
    <mergeCell ref="Z1:Z2"/>
    <mergeCell ref="H29:H37"/>
    <mergeCell ref="H27:H28"/>
    <mergeCell ref="I16:I26"/>
    <mergeCell ref="H9:I9"/>
    <mergeCell ref="H10:I10"/>
    <mergeCell ref="H11:I11"/>
    <mergeCell ref="H12:I12"/>
    <mergeCell ref="Q1:Q2"/>
    <mergeCell ref="K1:P1"/>
    <mergeCell ref="K15:P15"/>
    <mergeCell ref="K16:P37"/>
    <mergeCell ref="J25:J37"/>
    <mergeCell ref="I36:I37"/>
    <mergeCell ref="I33:I35"/>
    <mergeCell ref="Q33:Q35"/>
    <mergeCell ref="T33:T35"/>
    <mergeCell ref="X7:X9"/>
    <mergeCell ref="X4:X6"/>
    <mergeCell ref="T1:T2"/>
    <mergeCell ref="X1:X2"/>
    <mergeCell ref="Q29:Q30"/>
    <mergeCell ref="R1:R2"/>
    <mergeCell ref="S1:S2"/>
    <mergeCell ref="W1:W2"/>
    <mergeCell ref="U1:U2"/>
    <mergeCell ref="V1:V2"/>
  </mergeCells>
  <phoneticPr fontId="9" type="noConversion"/>
  <printOptions horizontalCentered="1" verticalCentered="1"/>
  <pageMargins left="0.70866141732283472" right="0.70866141732283472" top="0.74803149606299213" bottom="0.74803149606299213" header="0.31496062992125984" footer="0.31496062992125984"/>
  <pageSetup scale="45" orientation="landscape" r:id="rId1"/>
  <ignoredErrors>
    <ignoredError sqref="K5:P5 K10:P10" numberStoredAsText="1"/>
  </ignoredError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AF996"/>
  <sheetViews>
    <sheetView showGridLines="0" topLeftCell="H7" zoomScale="50" zoomScaleNormal="50" zoomScalePageLayoutView="70" workbookViewId="0">
      <selection activeCell="U5" sqref="U5"/>
    </sheetView>
  </sheetViews>
  <sheetFormatPr baseColWidth="10" defaultColWidth="13.5" defaultRowHeight="15" customHeight="1" x14ac:dyDescent="0.3"/>
  <cols>
    <col min="1" max="1" width="7.125" style="55" customWidth="1"/>
    <col min="2" max="2" width="26" style="55" customWidth="1"/>
    <col min="3" max="3" width="36.5" style="55" customWidth="1"/>
    <col min="4" max="4" width="3.875" style="55" customWidth="1"/>
    <col min="5" max="5" width="41.875" style="55" customWidth="1"/>
    <col min="6" max="6" width="25" style="55" customWidth="1"/>
    <col min="7" max="7" width="25" style="55" hidden="1" customWidth="1"/>
    <col min="8" max="8" width="25" style="128" customWidth="1"/>
    <col min="9" max="9" width="24.625" style="55" customWidth="1"/>
    <col min="10" max="10" width="37.625" style="55" hidden="1" customWidth="1"/>
    <col min="11" max="11" width="10.875" style="55" hidden="1" customWidth="1"/>
    <col min="12" max="12" width="10.875" style="55" customWidth="1"/>
    <col min="13" max="16" width="10.875" style="55" hidden="1" customWidth="1"/>
    <col min="17" max="17" width="28.5" style="55" hidden="1" customWidth="1"/>
    <col min="18" max="19" width="28.5" style="379" hidden="1" customWidth="1"/>
    <col min="20" max="20" width="38.25" style="55" customWidth="1"/>
    <col min="21" max="22" width="38.25" style="504" customWidth="1"/>
    <col min="23" max="23" width="37.625" style="419" hidden="1" customWidth="1"/>
    <col min="24" max="24" width="14" style="55" hidden="1" customWidth="1"/>
    <col min="25" max="25" width="15.75" style="55" hidden="1" customWidth="1"/>
    <col min="26" max="26" width="17.25" style="55" hidden="1" customWidth="1"/>
    <col min="27" max="32" width="10.875" style="55" customWidth="1"/>
    <col min="33" max="16384" width="13.5" style="55"/>
  </cols>
  <sheetData>
    <row r="1" spans="1:32" ht="15.75" customHeight="1" x14ac:dyDescent="0.3">
      <c r="A1" s="807" t="s">
        <v>0</v>
      </c>
      <c r="B1" s="796"/>
      <c r="C1" s="794" t="s">
        <v>452</v>
      </c>
      <c r="D1" s="795"/>
      <c r="E1" s="795"/>
      <c r="F1" s="795"/>
      <c r="G1" s="795"/>
      <c r="H1" s="795"/>
      <c r="I1" s="795"/>
      <c r="J1" s="796"/>
      <c r="K1" s="789" t="s">
        <v>267</v>
      </c>
      <c r="L1" s="795"/>
      <c r="M1" s="795"/>
      <c r="N1" s="795"/>
      <c r="O1" s="795"/>
      <c r="P1" s="796"/>
      <c r="Q1" s="681" t="s">
        <v>818</v>
      </c>
      <c r="R1" s="613" t="s">
        <v>1084</v>
      </c>
      <c r="S1" s="613" t="s">
        <v>1085</v>
      </c>
      <c r="T1" s="661" t="s">
        <v>963</v>
      </c>
      <c r="U1" s="661" t="s">
        <v>1206</v>
      </c>
      <c r="V1" s="661" t="s">
        <v>1085</v>
      </c>
      <c r="W1" s="662" t="s">
        <v>1110</v>
      </c>
      <c r="X1" s="604" t="s">
        <v>964</v>
      </c>
      <c r="Y1" s="604" t="s">
        <v>965</v>
      </c>
      <c r="Z1" s="604" t="s">
        <v>966</v>
      </c>
      <c r="AA1" s="54"/>
      <c r="AB1" s="54"/>
      <c r="AC1" s="54"/>
      <c r="AD1" s="54"/>
      <c r="AE1" s="54"/>
      <c r="AF1" s="54"/>
    </row>
    <row r="2" spans="1:32" ht="36.75" customHeight="1" x14ac:dyDescent="0.3">
      <c r="A2" s="807" t="s">
        <v>1</v>
      </c>
      <c r="B2" s="796"/>
      <c r="C2" s="56" t="s">
        <v>2</v>
      </c>
      <c r="D2" s="807" t="s">
        <v>3</v>
      </c>
      <c r="E2" s="796"/>
      <c r="F2" s="85" t="s">
        <v>4</v>
      </c>
      <c r="G2" s="86" t="s">
        <v>27</v>
      </c>
      <c r="H2" s="909" t="s">
        <v>5</v>
      </c>
      <c r="I2" s="824"/>
      <c r="J2" s="56" t="s">
        <v>6</v>
      </c>
      <c r="K2" s="57">
        <v>2017</v>
      </c>
      <c r="L2" s="57">
        <v>2018</v>
      </c>
      <c r="M2" s="57">
        <v>2019</v>
      </c>
      <c r="N2" s="57">
        <v>2020</v>
      </c>
      <c r="O2" s="57">
        <v>2021</v>
      </c>
      <c r="P2" s="57">
        <v>2022</v>
      </c>
      <c r="Q2" s="681"/>
      <c r="R2" s="613"/>
      <c r="S2" s="613"/>
      <c r="T2" s="661"/>
      <c r="U2" s="661"/>
      <c r="V2" s="661"/>
      <c r="W2" s="662"/>
      <c r="X2" s="604"/>
      <c r="Y2" s="604"/>
      <c r="Z2" s="604"/>
      <c r="AA2" s="54"/>
      <c r="AB2" s="54"/>
      <c r="AC2" s="54"/>
      <c r="AD2" s="54"/>
      <c r="AE2" s="54"/>
      <c r="AF2" s="54"/>
    </row>
    <row r="3" spans="1:32" ht="150" x14ac:dyDescent="0.3">
      <c r="A3" s="910"/>
      <c r="B3" s="912" t="s">
        <v>390</v>
      </c>
      <c r="C3" s="855" t="s">
        <v>360</v>
      </c>
      <c r="D3" s="58" t="s">
        <v>9</v>
      </c>
      <c r="E3" s="308" t="s">
        <v>806</v>
      </c>
      <c r="F3" s="87" t="s">
        <v>539</v>
      </c>
      <c r="G3" s="88" t="s">
        <v>96</v>
      </c>
      <c r="H3" s="850" t="s">
        <v>575</v>
      </c>
      <c r="I3" s="851"/>
      <c r="J3" s="152" t="s">
        <v>426</v>
      </c>
      <c r="K3" s="307">
        <v>0.1666</v>
      </c>
      <c r="L3" s="326">
        <v>0.1666</v>
      </c>
      <c r="M3" s="482">
        <v>0.1666</v>
      </c>
      <c r="N3" s="90">
        <v>0.1666</v>
      </c>
      <c r="O3" s="90">
        <v>0.1666</v>
      </c>
      <c r="P3" s="173">
        <v>0.1666</v>
      </c>
      <c r="Q3" s="302" t="s">
        <v>909</v>
      </c>
      <c r="R3" s="385">
        <v>1</v>
      </c>
      <c r="S3" s="410"/>
      <c r="T3" s="352" t="s">
        <v>1051</v>
      </c>
      <c r="U3" s="519">
        <v>1</v>
      </c>
      <c r="V3" s="531"/>
      <c r="W3" s="530" t="s">
        <v>1199</v>
      </c>
      <c r="X3" s="117"/>
      <c r="Y3" s="117"/>
      <c r="Z3" s="117"/>
      <c r="AA3" s="54"/>
      <c r="AB3" s="54"/>
      <c r="AC3" s="54"/>
      <c r="AD3" s="54"/>
      <c r="AE3" s="54"/>
      <c r="AF3" s="54"/>
    </row>
    <row r="4" spans="1:32" ht="156.75" customHeight="1" x14ac:dyDescent="0.3">
      <c r="A4" s="910"/>
      <c r="B4" s="913"/>
      <c r="C4" s="856"/>
      <c r="D4" s="91" t="s">
        <v>10</v>
      </c>
      <c r="E4" s="309" t="s">
        <v>807</v>
      </c>
      <c r="F4" s="73" t="s">
        <v>364</v>
      </c>
      <c r="G4" s="88" t="s">
        <v>94</v>
      </c>
      <c r="H4" s="915"/>
      <c r="I4" s="916"/>
      <c r="J4" s="92"/>
      <c r="K4" s="305">
        <v>0.25</v>
      </c>
      <c r="L4" s="327">
        <v>0.25</v>
      </c>
      <c r="M4" s="467">
        <v>0.25</v>
      </c>
      <c r="N4" s="93">
        <v>0.25</v>
      </c>
      <c r="O4" s="93">
        <v>0</v>
      </c>
      <c r="P4" s="174">
        <v>0</v>
      </c>
      <c r="Q4" s="302" t="s">
        <v>910</v>
      </c>
      <c r="R4" s="385">
        <v>1</v>
      </c>
      <c r="S4" s="410"/>
      <c r="T4" s="352" t="s">
        <v>1063</v>
      </c>
      <c r="U4" s="519">
        <v>1</v>
      </c>
      <c r="V4" s="531"/>
      <c r="W4" s="530" t="s">
        <v>1200</v>
      </c>
      <c r="X4" s="117"/>
      <c r="Y4" s="117"/>
      <c r="Z4" s="117"/>
      <c r="AA4" s="54"/>
      <c r="AB4" s="54"/>
      <c r="AC4" s="54"/>
      <c r="AD4" s="54"/>
      <c r="AE4" s="54"/>
      <c r="AF4" s="54"/>
    </row>
    <row r="5" spans="1:32" ht="150.75" customHeight="1" x14ac:dyDescent="0.3">
      <c r="A5" s="910"/>
      <c r="B5" s="913"/>
      <c r="C5" s="856"/>
      <c r="D5" s="58" t="s">
        <v>11</v>
      </c>
      <c r="E5" s="310" t="s">
        <v>808</v>
      </c>
      <c r="F5" s="94" t="s">
        <v>576</v>
      </c>
      <c r="G5" s="88" t="s">
        <v>94</v>
      </c>
      <c r="H5" s="915"/>
      <c r="I5" s="916"/>
      <c r="J5" s="95"/>
      <c r="K5" s="305">
        <v>0.25</v>
      </c>
      <c r="L5" s="327">
        <v>0.25</v>
      </c>
      <c r="M5" s="467">
        <v>0.25</v>
      </c>
      <c r="N5" s="93">
        <v>0.25</v>
      </c>
      <c r="O5" s="96">
        <v>0</v>
      </c>
      <c r="P5" s="175">
        <v>0</v>
      </c>
      <c r="Q5" s="302" t="s">
        <v>911</v>
      </c>
      <c r="R5" s="385">
        <v>1</v>
      </c>
      <c r="S5" s="410"/>
      <c r="T5" s="352" t="s">
        <v>1052</v>
      </c>
      <c r="U5" s="519">
        <v>1</v>
      </c>
      <c r="V5" s="531"/>
      <c r="W5" s="530" t="s">
        <v>1201</v>
      </c>
      <c r="X5" s="117"/>
      <c r="Y5" s="117"/>
      <c r="Z5" s="117"/>
      <c r="AA5" s="54"/>
      <c r="AB5" s="54"/>
      <c r="AC5" s="54"/>
      <c r="AD5" s="54"/>
      <c r="AE5" s="54"/>
      <c r="AF5" s="54"/>
    </row>
    <row r="6" spans="1:32" ht="148.5" customHeight="1" x14ac:dyDescent="0.3">
      <c r="A6" s="910"/>
      <c r="B6" s="913"/>
      <c r="C6" s="856"/>
      <c r="D6" s="58" t="s">
        <v>12</v>
      </c>
      <c r="E6" s="311" t="s">
        <v>809</v>
      </c>
      <c r="F6" s="97" t="s">
        <v>589</v>
      </c>
      <c r="G6" s="88" t="s">
        <v>94</v>
      </c>
      <c r="H6" s="918" t="s">
        <v>590</v>
      </c>
      <c r="I6" s="919"/>
      <c r="J6" s="95" t="s">
        <v>428</v>
      </c>
      <c r="K6" s="306">
        <v>0.17499999999999999</v>
      </c>
      <c r="L6" s="328">
        <v>0.17499999999999999</v>
      </c>
      <c r="M6" s="483">
        <v>0.17499999999999999</v>
      </c>
      <c r="N6" s="98">
        <v>0.17499999999999999</v>
      </c>
      <c r="O6" s="93">
        <v>0</v>
      </c>
      <c r="P6" s="174">
        <v>0</v>
      </c>
      <c r="Q6" s="302" t="s">
        <v>912</v>
      </c>
      <c r="R6" s="385">
        <v>1</v>
      </c>
      <c r="S6" s="410"/>
      <c r="T6" s="352" t="s">
        <v>1053</v>
      </c>
      <c r="U6" s="519">
        <v>1</v>
      </c>
      <c r="V6" s="531"/>
      <c r="W6" s="530" t="s">
        <v>1202</v>
      </c>
      <c r="X6" s="117"/>
      <c r="Y6" s="117"/>
      <c r="Z6" s="117"/>
      <c r="AA6" s="54"/>
      <c r="AB6" s="54"/>
      <c r="AC6" s="54"/>
      <c r="AD6" s="54"/>
      <c r="AE6" s="54"/>
      <c r="AF6" s="54"/>
    </row>
    <row r="7" spans="1:32" ht="134.25" customHeight="1" x14ac:dyDescent="0.3">
      <c r="A7" s="910"/>
      <c r="B7" s="913"/>
      <c r="C7" s="856"/>
      <c r="D7" s="58" t="s">
        <v>13</v>
      </c>
      <c r="E7" s="312" t="s">
        <v>810</v>
      </c>
      <c r="F7" s="89" t="s">
        <v>577</v>
      </c>
      <c r="G7" s="100" t="s">
        <v>96</v>
      </c>
      <c r="H7" s="915"/>
      <c r="I7" s="916"/>
      <c r="J7" s="95" t="s">
        <v>429</v>
      </c>
      <c r="K7" s="305">
        <v>1</v>
      </c>
      <c r="L7" s="327">
        <v>1</v>
      </c>
      <c r="M7" s="467">
        <v>1</v>
      </c>
      <c r="N7" s="93">
        <v>1</v>
      </c>
      <c r="O7" s="93">
        <v>1</v>
      </c>
      <c r="P7" s="174">
        <v>1</v>
      </c>
      <c r="Q7" s="302" t="s">
        <v>913</v>
      </c>
      <c r="R7" s="385">
        <v>1</v>
      </c>
      <c r="S7" s="410"/>
      <c r="T7" s="352" t="s">
        <v>1062</v>
      </c>
      <c r="U7" s="519">
        <v>1</v>
      </c>
      <c r="V7" s="531"/>
      <c r="W7" s="530" t="s">
        <v>1167</v>
      </c>
      <c r="X7" s="117"/>
      <c r="Y7" s="117"/>
      <c r="Z7" s="117"/>
      <c r="AA7" s="54"/>
      <c r="AB7" s="54"/>
      <c r="AC7" s="54"/>
      <c r="AD7" s="54"/>
      <c r="AE7" s="54"/>
      <c r="AF7" s="54"/>
    </row>
    <row r="8" spans="1:32" ht="90.75" customHeight="1" x14ac:dyDescent="0.3">
      <c r="A8" s="910"/>
      <c r="B8" s="913"/>
      <c r="C8" s="856"/>
      <c r="D8" s="58" t="s">
        <v>14</v>
      </c>
      <c r="E8" s="311" t="s">
        <v>811</v>
      </c>
      <c r="F8" s="101" t="s">
        <v>383</v>
      </c>
      <c r="G8" s="88" t="s">
        <v>94</v>
      </c>
      <c r="H8" s="918" t="s">
        <v>382</v>
      </c>
      <c r="I8" s="919"/>
      <c r="J8" s="119" t="s">
        <v>618</v>
      </c>
      <c r="K8" s="305">
        <v>0.25</v>
      </c>
      <c r="L8" s="327">
        <v>0.25</v>
      </c>
      <c r="M8" s="467">
        <v>0.25</v>
      </c>
      <c r="N8" s="93">
        <v>0.25</v>
      </c>
      <c r="O8" s="93">
        <v>0</v>
      </c>
      <c r="P8" s="174">
        <v>0</v>
      </c>
      <c r="Q8" s="302" t="s">
        <v>914</v>
      </c>
      <c r="R8" s="385">
        <v>1</v>
      </c>
      <c r="S8" s="410"/>
      <c r="T8" s="352" t="s">
        <v>1054</v>
      </c>
      <c r="U8" s="519">
        <v>1</v>
      </c>
      <c r="V8" s="531"/>
      <c r="W8" s="530" t="s">
        <v>1203</v>
      </c>
      <c r="X8" s="117"/>
      <c r="Y8" s="117"/>
      <c r="Z8" s="117"/>
      <c r="AA8" s="54"/>
      <c r="AB8" s="54"/>
      <c r="AC8" s="54"/>
      <c r="AD8" s="54"/>
      <c r="AE8" s="54"/>
      <c r="AF8" s="54"/>
    </row>
    <row r="9" spans="1:32" ht="109.5" customHeight="1" x14ac:dyDescent="0.3">
      <c r="A9" s="910"/>
      <c r="B9" s="913"/>
      <c r="C9" s="856"/>
      <c r="D9" s="58" t="s">
        <v>15</v>
      </c>
      <c r="E9" s="311" t="s">
        <v>812</v>
      </c>
      <c r="F9" s="102" t="s">
        <v>540</v>
      </c>
      <c r="G9" s="88" t="s">
        <v>94</v>
      </c>
      <c r="H9" s="915"/>
      <c r="I9" s="916"/>
      <c r="J9" s="95"/>
      <c r="K9" s="305">
        <v>0.25</v>
      </c>
      <c r="L9" s="327">
        <v>0.25</v>
      </c>
      <c r="M9" s="467">
        <v>0.25</v>
      </c>
      <c r="N9" s="93">
        <v>0.25</v>
      </c>
      <c r="O9" s="93">
        <v>0</v>
      </c>
      <c r="P9" s="174">
        <v>0</v>
      </c>
      <c r="Q9" s="302" t="s">
        <v>915</v>
      </c>
      <c r="R9" s="385">
        <v>1</v>
      </c>
      <c r="S9" s="410"/>
      <c r="T9" s="352" t="s">
        <v>1055</v>
      </c>
      <c r="U9" s="519">
        <v>1</v>
      </c>
      <c r="V9" s="531"/>
      <c r="W9" s="530" t="s">
        <v>1204</v>
      </c>
      <c r="X9" s="117"/>
      <c r="Y9" s="117"/>
      <c r="Z9" s="117"/>
      <c r="AA9" s="54"/>
      <c r="AB9" s="54"/>
      <c r="AC9" s="54"/>
      <c r="AD9" s="54"/>
      <c r="AE9" s="54"/>
      <c r="AF9" s="54"/>
    </row>
    <row r="10" spans="1:32" ht="75.75" hidden="1" customHeight="1" x14ac:dyDescent="0.3">
      <c r="A10" s="910"/>
      <c r="B10" s="913"/>
      <c r="C10" s="856"/>
      <c r="D10" s="58" t="s">
        <v>16</v>
      </c>
      <c r="E10" s="206" t="s">
        <v>813</v>
      </c>
      <c r="F10" s="99" t="s">
        <v>363</v>
      </c>
      <c r="G10" s="88" t="s">
        <v>120</v>
      </c>
      <c r="H10" s="915"/>
      <c r="I10" s="916"/>
      <c r="J10" s="95"/>
      <c r="K10" s="93">
        <v>0</v>
      </c>
      <c r="L10" s="93">
        <v>0</v>
      </c>
      <c r="M10" s="93">
        <v>0</v>
      </c>
      <c r="N10" s="93">
        <v>1</v>
      </c>
      <c r="O10" s="93">
        <v>0</v>
      </c>
      <c r="P10" s="174">
        <v>0</v>
      </c>
      <c r="Q10" s="291"/>
      <c r="R10" s="117"/>
      <c r="S10" s="117"/>
      <c r="T10" s="352" t="s">
        <v>1056</v>
      </c>
      <c r="U10" s="519">
        <v>1</v>
      </c>
      <c r="V10" s="531"/>
      <c r="W10" s="530"/>
      <c r="X10" s="117"/>
      <c r="Y10" s="117"/>
      <c r="Z10" s="117"/>
      <c r="AA10" s="54"/>
      <c r="AB10" s="54"/>
      <c r="AC10" s="54"/>
      <c r="AD10" s="54"/>
      <c r="AE10" s="54"/>
      <c r="AF10" s="54"/>
    </row>
    <row r="11" spans="1:32" ht="56.25" hidden="1" x14ac:dyDescent="0.3">
      <c r="A11" s="911"/>
      <c r="B11" s="914"/>
      <c r="C11" s="857"/>
      <c r="D11" s="58" t="s">
        <v>17</v>
      </c>
      <c r="E11" s="206" t="s">
        <v>814</v>
      </c>
      <c r="F11" s="99" t="s">
        <v>362</v>
      </c>
      <c r="G11" s="88" t="s">
        <v>361</v>
      </c>
      <c r="H11" s="915"/>
      <c r="I11" s="916"/>
      <c r="J11" s="95"/>
      <c r="K11" s="93">
        <v>0</v>
      </c>
      <c r="L11" s="93">
        <v>0</v>
      </c>
      <c r="M11" s="467">
        <v>1</v>
      </c>
      <c r="N11" s="93">
        <v>0</v>
      </c>
      <c r="O11" s="93">
        <v>0</v>
      </c>
      <c r="P11" s="174">
        <v>0</v>
      </c>
      <c r="Q11" s="291"/>
      <c r="R11" s="117"/>
      <c r="S11" s="117"/>
      <c r="T11" s="291"/>
      <c r="U11" s="117"/>
      <c r="V11" s="117"/>
      <c r="W11" s="530" t="s">
        <v>1205</v>
      </c>
      <c r="X11" s="117"/>
      <c r="Y11" s="117"/>
      <c r="Z11" s="117"/>
      <c r="AA11" s="54"/>
      <c r="AB11" s="54"/>
      <c r="AC11" s="54"/>
      <c r="AD11" s="54"/>
      <c r="AE11" s="54"/>
      <c r="AF11" s="54"/>
    </row>
    <row r="12" spans="1:32" ht="82.5" hidden="1" customHeight="1" x14ac:dyDescent="0.3">
      <c r="A12" s="906" t="s">
        <v>7</v>
      </c>
      <c r="B12" s="907"/>
      <c r="C12" s="907"/>
      <c r="D12" s="907"/>
      <c r="E12" s="907"/>
      <c r="F12" s="907"/>
      <c r="G12" s="908"/>
      <c r="H12" s="25" t="s">
        <v>640</v>
      </c>
      <c r="I12" s="57" t="s">
        <v>8</v>
      </c>
      <c r="J12" s="63" t="s">
        <v>2</v>
      </c>
      <c r="K12" s="789" t="s">
        <v>22</v>
      </c>
      <c r="L12" s="795"/>
      <c r="M12" s="795"/>
      <c r="N12" s="795"/>
      <c r="O12" s="795"/>
      <c r="P12" s="795"/>
      <c r="Q12" s="280" t="s">
        <v>818</v>
      </c>
      <c r="R12" s="370"/>
      <c r="S12" s="370"/>
      <c r="T12" s="303" t="s">
        <v>963</v>
      </c>
      <c r="U12" s="368"/>
      <c r="V12" s="368"/>
      <c r="W12" s="431" t="s">
        <v>1109</v>
      </c>
      <c r="X12" s="117"/>
      <c r="Y12" s="117"/>
      <c r="Z12" s="117"/>
      <c r="AA12" s="54"/>
      <c r="AB12" s="54"/>
      <c r="AC12" s="54"/>
      <c r="AD12" s="54"/>
      <c r="AE12" s="54"/>
      <c r="AF12" s="54"/>
    </row>
    <row r="13" spans="1:32" ht="75" hidden="1" customHeight="1" x14ac:dyDescent="0.3">
      <c r="A13" s="56" t="s">
        <v>64</v>
      </c>
      <c r="B13" s="804" t="s">
        <v>359</v>
      </c>
      <c r="C13" s="805"/>
      <c r="D13" s="805"/>
      <c r="E13" s="805"/>
      <c r="F13" s="805"/>
      <c r="G13" s="805"/>
      <c r="H13" s="810" t="s">
        <v>672</v>
      </c>
      <c r="I13" s="153">
        <v>2022</v>
      </c>
      <c r="J13" s="921" t="s">
        <v>360</v>
      </c>
      <c r="K13" s="924" t="s">
        <v>292</v>
      </c>
      <c r="L13" s="925"/>
      <c r="M13" s="925"/>
      <c r="N13" s="925"/>
      <c r="O13" s="925"/>
      <c r="P13" s="926"/>
      <c r="Q13" s="902" t="s">
        <v>909</v>
      </c>
      <c r="R13" s="411"/>
      <c r="S13" s="411"/>
      <c r="T13" s="904" t="s">
        <v>1051</v>
      </c>
      <c r="U13" s="511"/>
      <c r="V13" s="511"/>
      <c r="W13" s="423"/>
      <c r="X13" s="117"/>
      <c r="Y13" s="117"/>
      <c r="Z13" s="117"/>
      <c r="AA13" s="54"/>
      <c r="AB13" s="54"/>
      <c r="AC13" s="54"/>
      <c r="AD13" s="54"/>
      <c r="AE13" s="54"/>
      <c r="AF13" s="54"/>
    </row>
    <row r="14" spans="1:32" ht="34.5" hidden="1" customHeight="1" x14ac:dyDescent="0.3">
      <c r="A14" s="56" t="s">
        <v>65</v>
      </c>
      <c r="B14" s="813" t="s">
        <v>358</v>
      </c>
      <c r="C14" s="795"/>
      <c r="D14" s="795"/>
      <c r="E14" s="795"/>
      <c r="F14" s="795"/>
      <c r="G14" s="795"/>
      <c r="H14" s="811"/>
      <c r="I14" s="917">
        <v>2020</v>
      </c>
      <c r="J14" s="922"/>
      <c r="K14" s="927"/>
      <c r="L14" s="928"/>
      <c r="M14" s="928"/>
      <c r="N14" s="928"/>
      <c r="O14" s="928"/>
      <c r="P14" s="929"/>
      <c r="Q14" s="903"/>
      <c r="R14" s="411"/>
      <c r="S14" s="411"/>
      <c r="T14" s="905"/>
      <c r="U14" s="512"/>
      <c r="V14" s="512"/>
      <c r="W14" s="424"/>
      <c r="X14" s="117"/>
      <c r="Y14" s="117"/>
      <c r="Z14" s="117"/>
      <c r="AA14" s="54"/>
      <c r="AB14" s="54"/>
      <c r="AC14" s="54"/>
      <c r="AD14" s="54"/>
      <c r="AE14" s="54"/>
      <c r="AF14" s="54"/>
    </row>
    <row r="15" spans="1:32" ht="75" hidden="1" x14ac:dyDescent="0.3">
      <c r="A15" s="56" t="s">
        <v>66</v>
      </c>
      <c r="B15" s="804" t="s">
        <v>357</v>
      </c>
      <c r="C15" s="805"/>
      <c r="D15" s="805"/>
      <c r="E15" s="805"/>
      <c r="F15" s="805"/>
      <c r="G15" s="805"/>
      <c r="H15" s="811"/>
      <c r="I15" s="917"/>
      <c r="J15" s="922"/>
      <c r="K15" s="927"/>
      <c r="L15" s="928"/>
      <c r="M15" s="928"/>
      <c r="N15" s="928"/>
      <c r="O15" s="928"/>
      <c r="P15" s="929"/>
      <c r="Q15" s="302" t="s">
        <v>910</v>
      </c>
      <c r="R15" s="410"/>
      <c r="S15" s="410"/>
      <c r="T15" s="352" t="s">
        <v>1063</v>
      </c>
      <c r="U15" s="352"/>
      <c r="V15" s="352"/>
      <c r="W15" s="352"/>
      <c r="X15" s="117"/>
      <c r="Y15" s="117"/>
      <c r="Z15" s="117"/>
      <c r="AA15" s="54"/>
      <c r="AB15" s="54"/>
      <c r="AC15" s="54"/>
      <c r="AD15" s="54"/>
      <c r="AE15" s="54"/>
      <c r="AF15" s="54"/>
    </row>
    <row r="16" spans="1:32" ht="131.25" hidden="1" x14ac:dyDescent="0.3">
      <c r="A16" s="56" t="s">
        <v>68</v>
      </c>
      <c r="B16" s="804" t="s">
        <v>356</v>
      </c>
      <c r="C16" s="805"/>
      <c r="D16" s="805"/>
      <c r="E16" s="805"/>
      <c r="F16" s="805"/>
      <c r="G16" s="805"/>
      <c r="H16" s="811"/>
      <c r="I16" s="917"/>
      <c r="J16" s="922"/>
      <c r="K16" s="927"/>
      <c r="L16" s="928"/>
      <c r="M16" s="928"/>
      <c r="N16" s="928"/>
      <c r="O16" s="928"/>
      <c r="P16" s="929"/>
      <c r="Q16" s="302" t="s">
        <v>911</v>
      </c>
      <c r="R16" s="410"/>
      <c r="S16" s="410"/>
      <c r="T16" s="352" t="s">
        <v>1052</v>
      </c>
      <c r="U16" s="352"/>
      <c r="V16" s="352"/>
      <c r="W16" s="352"/>
      <c r="X16" s="117"/>
      <c r="Y16" s="117"/>
      <c r="Z16" s="117"/>
      <c r="AA16" s="54"/>
      <c r="AB16" s="54"/>
      <c r="AC16" s="54"/>
      <c r="AD16" s="54"/>
      <c r="AE16" s="54"/>
      <c r="AF16" s="54"/>
    </row>
    <row r="17" spans="1:32" ht="112.5" hidden="1" x14ac:dyDescent="0.3">
      <c r="A17" s="56" t="s">
        <v>70</v>
      </c>
      <c r="B17" s="804" t="s">
        <v>355</v>
      </c>
      <c r="C17" s="805"/>
      <c r="D17" s="805"/>
      <c r="E17" s="805"/>
      <c r="F17" s="805"/>
      <c r="G17" s="805"/>
      <c r="H17" s="811"/>
      <c r="I17" s="917"/>
      <c r="J17" s="922"/>
      <c r="K17" s="927"/>
      <c r="L17" s="928"/>
      <c r="M17" s="928"/>
      <c r="N17" s="928"/>
      <c r="O17" s="928"/>
      <c r="P17" s="929"/>
      <c r="Q17" s="302" t="s">
        <v>912</v>
      </c>
      <c r="R17" s="410"/>
      <c r="S17" s="410"/>
      <c r="T17" s="352" t="s">
        <v>1053</v>
      </c>
      <c r="U17" s="352"/>
      <c r="V17" s="352"/>
      <c r="W17" s="352"/>
      <c r="X17" s="117"/>
      <c r="Y17" s="117"/>
      <c r="Z17" s="117"/>
      <c r="AA17" s="54"/>
      <c r="AB17" s="54"/>
      <c r="AC17" s="54"/>
      <c r="AD17" s="54"/>
      <c r="AE17" s="54"/>
      <c r="AF17" s="54"/>
    </row>
    <row r="18" spans="1:32" ht="93.75" hidden="1" x14ac:dyDescent="0.3">
      <c r="A18" s="56" t="s">
        <v>36</v>
      </c>
      <c r="B18" s="804" t="s">
        <v>354</v>
      </c>
      <c r="C18" s="805"/>
      <c r="D18" s="805"/>
      <c r="E18" s="805"/>
      <c r="F18" s="805"/>
      <c r="G18" s="805"/>
      <c r="H18" s="811"/>
      <c r="I18" s="153">
        <v>2022</v>
      </c>
      <c r="J18" s="922"/>
      <c r="K18" s="927"/>
      <c r="L18" s="928"/>
      <c r="M18" s="928"/>
      <c r="N18" s="928"/>
      <c r="O18" s="928"/>
      <c r="P18" s="929"/>
      <c r="Q18" s="302" t="s">
        <v>913</v>
      </c>
      <c r="R18" s="410"/>
      <c r="S18" s="410"/>
      <c r="T18" s="352" t="s">
        <v>1062</v>
      </c>
      <c r="U18" s="352"/>
      <c r="V18" s="352"/>
      <c r="W18" s="352"/>
      <c r="X18" s="117"/>
      <c r="Y18" s="117"/>
      <c r="Z18" s="117"/>
      <c r="AA18" s="54"/>
      <c r="AB18" s="54"/>
      <c r="AC18" s="54"/>
      <c r="AD18" s="54"/>
      <c r="AE18" s="54"/>
      <c r="AF18" s="54"/>
    </row>
    <row r="19" spans="1:32" ht="56.25" hidden="1" x14ac:dyDescent="0.3">
      <c r="A19" s="56" t="s">
        <v>106</v>
      </c>
      <c r="B19" s="804" t="s">
        <v>353</v>
      </c>
      <c r="C19" s="805"/>
      <c r="D19" s="805"/>
      <c r="E19" s="805"/>
      <c r="F19" s="805"/>
      <c r="G19" s="805"/>
      <c r="H19" s="811"/>
      <c r="I19" s="920">
        <v>2020</v>
      </c>
      <c r="J19" s="922"/>
      <c r="K19" s="927"/>
      <c r="L19" s="928"/>
      <c r="M19" s="928"/>
      <c r="N19" s="928"/>
      <c r="O19" s="928"/>
      <c r="P19" s="929"/>
      <c r="Q19" s="289" t="s">
        <v>914</v>
      </c>
      <c r="R19" s="195"/>
      <c r="S19" s="195"/>
      <c r="T19" s="352" t="s">
        <v>1054</v>
      </c>
      <c r="U19" s="352"/>
      <c r="V19" s="352"/>
      <c r="W19" s="352"/>
      <c r="X19" s="117"/>
      <c r="Y19" s="117"/>
      <c r="Z19" s="117"/>
      <c r="AA19" s="54"/>
      <c r="AB19" s="54"/>
      <c r="AC19" s="54"/>
      <c r="AD19" s="54"/>
      <c r="AE19" s="54"/>
      <c r="AF19" s="54"/>
    </row>
    <row r="20" spans="1:32" ht="75" hidden="1" x14ac:dyDescent="0.3">
      <c r="A20" s="56" t="s">
        <v>149</v>
      </c>
      <c r="B20" s="804" t="s">
        <v>541</v>
      </c>
      <c r="C20" s="805"/>
      <c r="D20" s="805"/>
      <c r="E20" s="805"/>
      <c r="F20" s="805"/>
      <c r="G20" s="805"/>
      <c r="H20" s="811"/>
      <c r="I20" s="920"/>
      <c r="J20" s="922"/>
      <c r="K20" s="927"/>
      <c r="L20" s="928"/>
      <c r="M20" s="928"/>
      <c r="N20" s="928"/>
      <c r="O20" s="928"/>
      <c r="P20" s="929"/>
      <c r="Q20" s="304" t="s">
        <v>915</v>
      </c>
      <c r="R20" s="196"/>
      <c r="S20" s="196"/>
      <c r="T20" s="352" t="s">
        <v>1055</v>
      </c>
      <c r="U20" s="352"/>
      <c r="V20" s="352"/>
      <c r="W20" s="352"/>
      <c r="X20" s="117"/>
      <c r="Y20" s="117"/>
      <c r="Z20" s="117"/>
      <c r="AA20" s="54"/>
      <c r="AB20" s="54"/>
      <c r="AC20" s="54"/>
      <c r="AD20" s="54"/>
      <c r="AE20" s="54"/>
      <c r="AF20" s="54"/>
    </row>
    <row r="21" spans="1:32" ht="18.75" hidden="1" x14ac:dyDescent="0.3">
      <c r="A21" s="56" t="s">
        <v>150</v>
      </c>
      <c r="B21" s="932" t="s">
        <v>593</v>
      </c>
      <c r="C21" s="933"/>
      <c r="D21" s="933"/>
      <c r="E21" s="933"/>
      <c r="F21" s="933"/>
      <c r="G21" s="933"/>
      <c r="H21" s="811"/>
      <c r="I21" s="835">
        <v>2019</v>
      </c>
      <c r="J21" s="922"/>
      <c r="K21" s="927"/>
      <c r="L21" s="928"/>
      <c r="M21" s="928"/>
      <c r="N21" s="928"/>
      <c r="O21" s="928"/>
      <c r="P21" s="929"/>
      <c r="Q21" s="291"/>
      <c r="R21" s="117"/>
      <c r="S21" s="117"/>
      <c r="T21" s="291"/>
      <c r="U21" s="291"/>
      <c r="V21" s="291"/>
      <c r="W21" s="291"/>
      <c r="X21" s="117"/>
      <c r="Y21" s="117"/>
      <c r="Z21" s="117"/>
      <c r="AA21" s="54"/>
      <c r="AB21" s="54"/>
      <c r="AC21" s="54"/>
      <c r="AD21" s="54"/>
      <c r="AE21" s="54"/>
      <c r="AF21" s="54"/>
    </row>
    <row r="22" spans="1:32" ht="18.75" hidden="1" x14ac:dyDescent="0.3">
      <c r="A22" s="56" t="s">
        <v>151</v>
      </c>
      <c r="B22" s="932" t="s">
        <v>592</v>
      </c>
      <c r="C22" s="933"/>
      <c r="D22" s="933"/>
      <c r="E22" s="933"/>
      <c r="F22" s="933"/>
      <c r="G22" s="933"/>
      <c r="H22" s="812"/>
      <c r="I22" s="836"/>
      <c r="J22" s="923"/>
      <c r="K22" s="930"/>
      <c r="L22" s="931"/>
      <c r="M22" s="931"/>
      <c r="N22" s="931"/>
      <c r="O22" s="931"/>
      <c r="P22" s="931"/>
      <c r="Q22" s="291"/>
      <c r="R22" s="117"/>
      <c r="S22" s="117"/>
      <c r="T22" s="291"/>
      <c r="U22" s="291"/>
      <c r="V22" s="291"/>
      <c r="W22" s="291"/>
      <c r="X22" s="117"/>
      <c r="Y22" s="117"/>
      <c r="Z22" s="117"/>
      <c r="AA22" s="54"/>
      <c r="AB22" s="54"/>
      <c r="AC22" s="54"/>
      <c r="AD22" s="54"/>
      <c r="AE22" s="54"/>
      <c r="AF22" s="54"/>
    </row>
    <row r="23" spans="1:32" ht="18.75" x14ac:dyDescent="0.3">
      <c r="A23" s="54"/>
      <c r="B23" s="54"/>
      <c r="C23" s="54"/>
      <c r="D23" s="54"/>
      <c r="E23" s="54"/>
      <c r="F23" s="54"/>
      <c r="G23" s="103"/>
      <c r="H23" s="103"/>
      <c r="I23" s="54"/>
      <c r="J23" s="54"/>
      <c r="K23" s="54"/>
      <c r="L23" s="54"/>
      <c r="M23" s="54"/>
      <c r="N23" s="54"/>
      <c r="O23" s="54"/>
      <c r="P23" s="54"/>
      <c r="Q23" s="54"/>
      <c r="R23" s="54"/>
      <c r="S23" s="54"/>
      <c r="T23" s="54"/>
      <c r="U23" s="54"/>
      <c r="V23" s="54"/>
      <c r="W23" s="54"/>
      <c r="X23" s="54"/>
      <c r="Y23" s="54"/>
      <c r="Z23" s="54"/>
      <c r="AA23" s="54"/>
      <c r="AB23" s="54"/>
      <c r="AC23" s="54"/>
      <c r="AD23" s="54"/>
      <c r="AE23" s="54"/>
      <c r="AF23" s="54"/>
    </row>
    <row r="24" spans="1:32" ht="18.75" x14ac:dyDescent="0.3">
      <c r="A24" s="54"/>
      <c r="B24" s="54"/>
      <c r="C24" s="54"/>
      <c r="D24" s="54"/>
      <c r="E24" s="54"/>
      <c r="F24" s="54"/>
      <c r="G24" s="103"/>
      <c r="H24" s="103"/>
      <c r="J24" s="54"/>
      <c r="K24" s="54"/>
      <c r="L24" s="54"/>
      <c r="M24" s="54"/>
      <c r="N24" s="54"/>
      <c r="O24" s="54"/>
      <c r="P24" s="54"/>
      <c r="Q24" s="54"/>
      <c r="R24" s="54"/>
      <c r="S24" s="54"/>
      <c r="T24" s="54"/>
      <c r="U24" s="54"/>
      <c r="V24" s="54"/>
      <c r="W24" s="54"/>
      <c r="X24" s="54"/>
      <c r="Y24" s="54"/>
      <c r="Z24" s="54"/>
      <c r="AA24" s="54"/>
      <c r="AB24" s="54"/>
      <c r="AC24" s="54"/>
      <c r="AD24" s="54"/>
      <c r="AE24" s="54"/>
      <c r="AF24" s="54"/>
    </row>
    <row r="25" spans="1:32" ht="18.75" x14ac:dyDescent="0.3">
      <c r="A25" s="54"/>
      <c r="B25" s="54"/>
      <c r="C25" s="54"/>
      <c r="D25" s="54"/>
      <c r="E25" s="54"/>
      <c r="F25" s="54"/>
      <c r="G25" s="103"/>
      <c r="H25" s="103"/>
      <c r="J25" s="54"/>
      <c r="K25" s="54"/>
      <c r="L25" s="54"/>
      <c r="M25" s="54"/>
      <c r="N25" s="54"/>
      <c r="O25" s="54"/>
      <c r="P25" s="54"/>
      <c r="Q25" s="54"/>
      <c r="R25" s="54"/>
      <c r="S25" s="54"/>
      <c r="T25" s="54"/>
      <c r="U25" s="54"/>
      <c r="V25" s="54"/>
      <c r="W25" s="54"/>
      <c r="X25" s="54"/>
      <c r="Y25" s="54"/>
      <c r="Z25" s="54"/>
      <c r="AA25" s="54"/>
      <c r="AB25" s="54"/>
      <c r="AC25" s="54"/>
      <c r="AD25" s="54"/>
      <c r="AE25" s="54"/>
      <c r="AF25" s="54"/>
    </row>
    <row r="26" spans="1:32" ht="18.75" x14ac:dyDescent="0.3">
      <c r="A26" s="54"/>
      <c r="B26" s="54"/>
      <c r="C26" s="54"/>
      <c r="D26" s="54"/>
      <c r="E26" s="54"/>
      <c r="F26" s="54"/>
      <c r="G26" s="103"/>
      <c r="H26" s="103"/>
      <c r="J26" s="54"/>
      <c r="K26" s="54"/>
      <c r="L26" s="54"/>
      <c r="M26" s="54"/>
      <c r="N26" s="54"/>
      <c r="O26" s="54"/>
      <c r="P26" s="54"/>
      <c r="Q26" s="54"/>
      <c r="R26" s="54"/>
      <c r="S26" s="54"/>
      <c r="T26" s="54"/>
      <c r="U26" s="54"/>
      <c r="V26" s="54"/>
      <c r="W26" s="54"/>
      <c r="X26" s="54"/>
      <c r="Y26" s="54"/>
      <c r="Z26" s="54"/>
      <c r="AA26" s="54"/>
      <c r="AB26" s="54"/>
      <c r="AC26" s="54"/>
      <c r="AD26" s="54"/>
      <c r="AE26" s="54"/>
      <c r="AF26" s="54"/>
    </row>
    <row r="27" spans="1:32" ht="18.75" x14ac:dyDescent="0.3">
      <c r="A27" s="54"/>
      <c r="B27" s="54"/>
      <c r="C27" s="54"/>
      <c r="D27" s="54"/>
      <c r="E27" s="54"/>
      <c r="F27" s="54"/>
      <c r="G27" s="103"/>
      <c r="H27" s="103"/>
      <c r="J27" s="54"/>
      <c r="K27" s="54"/>
      <c r="L27" s="54"/>
      <c r="M27" s="54"/>
      <c r="N27" s="54"/>
      <c r="O27" s="54"/>
      <c r="P27" s="54"/>
      <c r="Q27" s="54"/>
      <c r="R27" s="54"/>
      <c r="S27" s="54"/>
      <c r="T27" s="54"/>
      <c r="U27" s="54"/>
      <c r="V27" s="54"/>
      <c r="W27" s="54"/>
      <c r="X27" s="54"/>
      <c r="Y27" s="54"/>
      <c r="Z27" s="54"/>
      <c r="AA27" s="54"/>
      <c r="AB27" s="54"/>
      <c r="AC27" s="54"/>
      <c r="AD27" s="54"/>
      <c r="AE27" s="54"/>
      <c r="AF27" s="54"/>
    </row>
    <row r="28" spans="1:32" ht="18.75" x14ac:dyDescent="0.3">
      <c r="A28" s="54"/>
      <c r="B28" s="54"/>
      <c r="C28" s="54"/>
      <c r="D28" s="54"/>
      <c r="E28" s="54"/>
      <c r="F28" s="54"/>
      <c r="G28" s="103"/>
      <c r="H28" s="103"/>
      <c r="J28" s="54"/>
      <c r="K28" s="54"/>
      <c r="L28" s="54"/>
      <c r="M28" s="54"/>
      <c r="N28" s="54"/>
      <c r="O28" s="54"/>
      <c r="P28" s="54"/>
      <c r="Q28" s="54"/>
      <c r="R28" s="54"/>
      <c r="S28" s="54"/>
      <c r="T28" s="54"/>
      <c r="U28" s="54"/>
      <c r="V28" s="54"/>
      <c r="W28" s="54"/>
      <c r="X28" s="54"/>
      <c r="Y28" s="54"/>
      <c r="Z28" s="54"/>
      <c r="AA28" s="54"/>
      <c r="AB28" s="54"/>
      <c r="AC28" s="54"/>
      <c r="AD28" s="54"/>
      <c r="AE28" s="54"/>
      <c r="AF28" s="54"/>
    </row>
    <row r="29" spans="1:32" ht="18.75" x14ac:dyDescent="0.3">
      <c r="A29" s="54"/>
      <c r="B29" s="54"/>
      <c r="C29" s="54"/>
      <c r="D29" s="54"/>
      <c r="E29" s="54"/>
      <c r="F29" s="54"/>
      <c r="G29" s="103"/>
      <c r="H29" s="103"/>
      <c r="J29" s="54"/>
      <c r="K29" s="54"/>
      <c r="L29" s="54"/>
      <c r="M29" s="54"/>
      <c r="N29" s="54"/>
      <c r="O29" s="54"/>
      <c r="P29" s="54"/>
      <c r="Q29" s="54"/>
      <c r="R29" s="54"/>
      <c r="S29" s="54"/>
      <c r="T29" s="54"/>
      <c r="U29" s="54"/>
      <c r="V29" s="54"/>
      <c r="W29" s="54"/>
      <c r="X29" s="54"/>
      <c r="Y29" s="54"/>
      <c r="Z29" s="54"/>
      <c r="AA29" s="54"/>
      <c r="AB29" s="54"/>
      <c r="AC29" s="54"/>
      <c r="AD29" s="54"/>
      <c r="AE29" s="54"/>
      <c r="AF29" s="54"/>
    </row>
    <row r="30" spans="1:32" ht="18.75" x14ac:dyDescent="0.3">
      <c r="A30" s="54"/>
      <c r="B30" s="54"/>
      <c r="C30" s="54"/>
      <c r="D30" s="54"/>
      <c r="E30" s="54"/>
      <c r="F30" s="54"/>
      <c r="G30" s="103"/>
      <c r="H30" s="103"/>
      <c r="J30" s="54"/>
      <c r="K30" s="54"/>
      <c r="L30" s="54"/>
      <c r="M30" s="54"/>
      <c r="N30" s="54"/>
      <c r="O30" s="54"/>
      <c r="P30" s="54"/>
      <c r="Q30" s="54"/>
      <c r="R30" s="54"/>
      <c r="S30" s="54"/>
      <c r="T30" s="54"/>
      <c r="U30" s="54"/>
      <c r="V30" s="54"/>
      <c r="W30" s="54"/>
      <c r="X30" s="54"/>
      <c r="Y30" s="54"/>
      <c r="Z30" s="54"/>
      <c r="AA30" s="54"/>
      <c r="AB30" s="54"/>
      <c r="AC30" s="54"/>
      <c r="AD30" s="54"/>
      <c r="AE30" s="54"/>
      <c r="AF30" s="54"/>
    </row>
    <row r="31" spans="1:32" ht="18.75" x14ac:dyDescent="0.3">
      <c r="A31" s="54"/>
      <c r="B31" s="54"/>
      <c r="C31" s="54"/>
      <c r="D31" s="54"/>
      <c r="E31" s="54"/>
      <c r="F31" s="54"/>
      <c r="G31" s="103"/>
      <c r="H31" s="103"/>
      <c r="J31" s="54"/>
      <c r="K31" s="54"/>
      <c r="L31" s="54"/>
      <c r="M31" s="54"/>
      <c r="N31" s="54"/>
      <c r="O31" s="54"/>
      <c r="P31" s="54"/>
      <c r="Q31" s="54"/>
      <c r="R31" s="54"/>
      <c r="S31" s="54"/>
      <c r="T31" s="54"/>
      <c r="U31" s="54"/>
      <c r="V31" s="54"/>
      <c r="W31" s="54"/>
      <c r="X31" s="54"/>
      <c r="Y31" s="54"/>
      <c r="Z31" s="54"/>
      <c r="AA31" s="54"/>
      <c r="AB31" s="54"/>
      <c r="AC31" s="54"/>
      <c r="AD31" s="54"/>
      <c r="AE31" s="54"/>
      <c r="AF31" s="54"/>
    </row>
    <row r="32" spans="1:32" ht="18.75" x14ac:dyDescent="0.3">
      <c r="A32" s="54"/>
      <c r="B32" s="54"/>
      <c r="C32" s="54"/>
      <c r="D32" s="54"/>
      <c r="E32" s="54"/>
      <c r="F32" s="54"/>
      <c r="G32" s="103"/>
      <c r="H32" s="103"/>
      <c r="J32" s="54"/>
      <c r="K32" s="54"/>
      <c r="L32" s="54"/>
      <c r="M32" s="54"/>
      <c r="N32" s="54"/>
      <c r="O32" s="54"/>
      <c r="P32" s="54"/>
      <c r="Q32" s="54"/>
      <c r="R32" s="54"/>
      <c r="S32" s="54"/>
      <c r="T32" s="54"/>
      <c r="U32" s="54"/>
      <c r="V32" s="54"/>
      <c r="W32" s="54"/>
      <c r="X32" s="54"/>
      <c r="Y32" s="54"/>
      <c r="Z32" s="54"/>
      <c r="AA32" s="54"/>
      <c r="AB32" s="54"/>
      <c r="AC32" s="54"/>
      <c r="AD32" s="54"/>
      <c r="AE32" s="54"/>
      <c r="AF32" s="54"/>
    </row>
    <row r="33" spans="1:32" ht="18.75" x14ac:dyDescent="0.3">
      <c r="A33" s="54"/>
      <c r="B33" s="54"/>
      <c r="C33" s="54"/>
      <c r="D33" s="54"/>
      <c r="E33" s="54"/>
      <c r="F33" s="54"/>
      <c r="G33" s="103"/>
      <c r="H33" s="103"/>
      <c r="J33" s="54"/>
      <c r="K33" s="54"/>
      <c r="L33" s="54"/>
      <c r="M33" s="54"/>
      <c r="N33" s="54"/>
      <c r="O33" s="54"/>
      <c r="P33" s="54"/>
      <c r="Q33" s="54"/>
      <c r="R33" s="54"/>
      <c r="S33" s="54"/>
      <c r="T33" s="54"/>
      <c r="U33" s="54"/>
      <c r="V33" s="54"/>
      <c r="W33" s="54"/>
      <c r="X33" s="54"/>
      <c r="Y33" s="54"/>
      <c r="Z33" s="54"/>
      <c r="AA33" s="54"/>
      <c r="AB33" s="54"/>
      <c r="AC33" s="54"/>
      <c r="AD33" s="54"/>
      <c r="AE33" s="54"/>
      <c r="AF33" s="54"/>
    </row>
    <row r="34" spans="1:32" ht="18.75" x14ac:dyDescent="0.3">
      <c r="A34" s="54"/>
      <c r="B34" s="54"/>
      <c r="C34" s="54"/>
      <c r="D34" s="54"/>
      <c r="E34" s="54"/>
      <c r="F34" s="54"/>
      <c r="G34" s="103"/>
      <c r="H34" s="103"/>
      <c r="J34" s="54"/>
      <c r="K34" s="54"/>
      <c r="L34" s="54"/>
      <c r="M34" s="54"/>
      <c r="N34" s="54"/>
      <c r="O34" s="54"/>
      <c r="P34" s="54"/>
      <c r="Q34" s="54"/>
      <c r="R34" s="54"/>
      <c r="S34" s="54"/>
      <c r="T34" s="54"/>
      <c r="U34" s="54"/>
      <c r="V34" s="54"/>
      <c r="W34" s="54"/>
      <c r="X34" s="54"/>
      <c r="Y34" s="54"/>
      <c r="Z34" s="54"/>
      <c r="AA34" s="54"/>
      <c r="AB34" s="54"/>
      <c r="AC34" s="54"/>
      <c r="AD34" s="54"/>
      <c r="AE34" s="54"/>
      <c r="AF34" s="54"/>
    </row>
    <row r="35" spans="1:32" ht="18.75" x14ac:dyDescent="0.3">
      <c r="A35" s="54"/>
      <c r="B35" s="54"/>
      <c r="C35" s="54"/>
      <c r="D35" s="54"/>
      <c r="E35" s="54"/>
      <c r="F35" s="54"/>
      <c r="G35" s="103"/>
      <c r="H35" s="103"/>
      <c r="J35" s="54"/>
      <c r="K35" s="54"/>
      <c r="L35" s="54"/>
      <c r="M35" s="54"/>
      <c r="N35" s="54"/>
      <c r="O35" s="54"/>
      <c r="P35" s="54"/>
      <c r="Q35" s="54"/>
      <c r="R35" s="54"/>
      <c r="S35" s="54"/>
      <c r="T35" s="54"/>
      <c r="U35" s="54"/>
      <c r="V35" s="54"/>
      <c r="W35" s="54"/>
      <c r="X35" s="54"/>
      <c r="Y35" s="54"/>
      <c r="Z35" s="54"/>
      <c r="AA35" s="54"/>
      <c r="AB35" s="54"/>
      <c r="AC35" s="54"/>
      <c r="AD35" s="54"/>
      <c r="AE35" s="54"/>
      <c r="AF35" s="54"/>
    </row>
    <row r="36" spans="1:32" ht="18.75" x14ac:dyDescent="0.3">
      <c r="A36" s="54"/>
      <c r="B36" s="54"/>
      <c r="C36" s="54"/>
      <c r="D36" s="54"/>
      <c r="E36" s="54"/>
      <c r="F36" s="54"/>
      <c r="G36" s="103"/>
      <c r="H36" s="103"/>
      <c r="J36" s="54"/>
      <c r="K36" s="54"/>
      <c r="L36" s="54"/>
      <c r="M36" s="54"/>
      <c r="N36" s="54"/>
      <c r="O36" s="54"/>
      <c r="P36" s="54"/>
      <c r="Q36" s="54"/>
      <c r="R36" s="54"/>
      <c r="S36" s="54"/>
      <c r="T36" s="54"/>
      <c r="U36" s="54"/>
      <c r="V36" s="54"/>
      <c r="W36" s="54"/>
      <c r="X36" s="54"/>
      <c r="Y36" s="54"/>
      <c r="Z36" s="54"/>
      <c r="AA36" s="54"/>
      <c r="AB36" s="54"/>
      <c r="AC36" s="54"/>
      <c r="AD36" s="54"/>
      <c r="AE36" s="54"/>
      <c r="AF36" s="54"/>
    </row>
    <row r="37" spans="1:32" ht="18.75" x14ac:dyDescent="0.3">
      <c r="A37" s="54"/>
      <c r="B37" s="54"/>
      <c r="C37" s="54"/>
      <c r="D37" s="54"/>
      <c r="E37" s="54"/>
      <c r="F37" s="54"/>
      <c r="G37" s="103"/>
      <c r="H37" s="103"/>
      <c r="I37" s="54"/>
      <c r="J37" s="54"/>
      <c r="K37" s="54"/>
      <c r="L37" s="54"/>
      <c r="M37" s="54"/>
      <c r="N37" s="54"/>
      <c r="O37" s="54"/>
      <c r="P37" s="54"/>
      <c r="Q37" s="54"/>
      <c r="R37" s="54"/>
      <c r="S37" s="54"/>
      <c r="T37" s="54"/>
      <c r="U37" s="54"/>
      <c r="V37" s="54"/>
      <c r="W37" s="54"/>
      <c r="X37" s="54"/>
      <c r="Y37" s="54"/>
      <c r="Z37" s="54"/>
      <c r="AA37" s="54"/>
      <c r="AB37" s="54"/>
      <c r="AC37" s="54"/>
      <c r="AD37" s="54"/>
      <c r="AE37" s="54"/>
      <c r="AF37" s="54"/>
    </row>
    <row r="38" spans="1:32" ht="18.75" x14ac:dyDescent="0.3">
      <c r="A38" s="54"/>
      <c r="B38" s="54"/>
      <c r="C38" s="54"/>
      <c r="D38" s="54"/>
      <c r="E38" s="54"/>
      <c r="F38" s="54"/>
      <c r="G38" s="103"/>
      <c r="H38" s="103"/>
      <c r="I38" s="54"/>
      <c r="J38" s="54"/>
      <c r="K38" s="54"/>
      <c r="L38" s="54"/>
      <c r="M38" s="54"/>
      <c r="N38" s="54"/>
      <c r="O38" s="54"/>
      <c r="P38" s="54"/>
      <c r="Q38" s="54"/>
      <c r="R38" s="54"/>
      <c r="S38" s="54"/>
      <c r="T38" s="54"/>
      <c r="U38" s="54"/>
      <c r="V38" s="54"/>
      <c r="W38" s="54"/>
      <c r="X38" s="54"/>
      <c r="Y38" s="54"/>
      <c r="Z38" s="54"/>
      <c r="AA38" s="54"/>
      <c r="AB38" s="54"/>
      <c r="AC38" s="54"/>
      <c r="AD38" s="54"/>
      <c r="AE38" s="54"/>
      <c r="AF38" s="54"/>
    </row>
    <row r="39" spans="1:32" ht="18.75" x14ac:dyDescent="0.3">
      <c r="A39" s="54"/>
      <c r="B39" s="54"/>
      <c r="C39" s="54"/>
      <c r="D39" s="54"/>
      <c r="E39" s="54"/>
      <c r="F39" s="54"/>
      <c r="G39" s="103"/>
      <c r="H39" s="103"/>
      <c r="I39" s="54"/>
      <c r="J39" s="54"/>
      <c r="K39" s="54"/>
      <c r="L39" s="54"/>
      <c r="M39" s="54"/>
      <c r="N39" s="54"/>
      <c r="O39" s="54"/>
      <c r="P39" s="54"/>
      <c r="Q39" s="54"/>
      <c r="R39" s="54"/>
      <c r="S39" s="54"/>
      <c r="T39" s="54"/>
      <c r="U39" s="54"/>
      <c r="V39" s="54"/>
      <c r="W39" s="54"/>
      <c r="X39" s="54"/>
      <c r="Y39" s="54"/>
      <c r="Z39" s="54"/>
      <c r="AA39" s="54"/>
      <c r="AB39" s="54"/>
      <c r="AC39" s="54"/>
      <c r="AD39" s="54"/>
      <c r="AE39" s="54"/>
      <c r="AF39" s="54"/>
    </row>
    <row r="40" spans="1:32" ht="18.75" x14ac:dyDescent="0.3">
      <c r="A40" s="54"/>
      <c r="B40" s="54"/>
      <c r="C40" s="54"/>
      <c r="D40" s="54"/>
      <c r="E40" s="54"/>
      <c r="F40" s="54"/>
      <c r="G40" s="103"/>
      <c r="H40" s="103"/>
      <c r="I40" s="54"/>
      <c r="J40" s="54"/>
      <c r="K40" s="54"/>
      <c r="L40" s="54"/>
      <c r="M40" s="54"/>
      <c r="N40" s="54"/>
      <c r="O40" s="54"/>
      <c r="P40" s="54"/>
      <c r="Q40" s="54"/>
      <c r="R40" s="54"/>
      <c r="S40" s="54"/>
      <c r="T40" s="54"/>
      <c r="U40" s="54"/>
      <c r="V40" s="54"/>
      <c r="W40" s="54"/>
      <c r="X40" s="54"/>
      <c r="Y40" s="54"/>
      <c r="Z40" s="54"/>
      <c r="AA40" s="54"/>
      <c r="AB40" s="54"/>
      <c r="AC40" s="54"/>
      <c r="AD40" s="54"/>
      <c r="AE40" s="54"/>
      <c r="AF40" s="54"/>
    </row>
    <row r="41" spans="1:32" ht="18.75" x14ac:dyDescent="0.3">
      <c r="A41" s="54"/>
      <c r="B41" s="54"/>
      <c r="C41" s="54"/>
      <c r="D41" s="54"/>
      <c r="E41" s="54"/>
      <c r="F41" s="54"/>
      <c r="G41" s="103"/>
      <c r="H41" s="103"/>
      <c r="I41" s="54"/>
      <c r="J41" s="54"/>
      <c r="K41" s="54"/>
      <c r="L41" s="54"/>
      <c r="M41" s="54"/>
      <c r="N41" s="54"/>
      <c r="O41" s="54"/>
      <c r="P41" s="54"/>
      <c r="Q41" s="54"/>
      <c r="R41" s="54"/>
      <c r="S41" s="54"/>
      <c r="T41" s="54"/>
      <c r="U41" s="54"/>
      <c r="V41" s="54"/>
      <c r="W41" s="54"/>
      <c r="X41" s="54"/>
      <c r="Y41" s="54"/>
      <c r="Z41" s="54"/>
      <c r="AA41" s="54"/>
      <c r="AB41" s="54"/>
      <c r="AC41" s="54"/>
      <c r="AD41" s="54"/>
      <c r="AE41" s="54"/>
      <c r="AF41" s="54"/>
    </row>
    <row r="42" spans="1:32" ht="18.75" x14ac:dyDescent="0.3">
      <c r="A42" s="54"/>
      <c r="B42" s="54"/>
      <c r="C42" s="54"/>
      <c r="D42" s="54"/>
      <c r="E42" s="54"/>
      <c r="F42" s="54"/>
      <c r="G42" s="103"/>
      <c r="H42" s="103"/>
      <c r="I42" s="54"/>
      <c r="J42" s="54"/>
      <c r="K42" s="54"/>
      <c r="L42" s="54"/>
      <c r="M42" s="54"/>
      <c r="N42" s="54"/>
      <c r="O42" s="54"/>
      <c r="P42" s="54"/>
      <c r="Q42" s="54"/>
      <c r="R42" s="54"/>
      <c r="S42" s="54"/>
      <c r="T42" s="54"/>
      <c r="U42" s="54"/>
      <c r="V42" s="54"/>
      <c r="W42" s="54"/>
      <c r="X42" s="54"/>
      <c r="Y42" s="54"/>
      <c r="Z42" s="54"/>
      <c r="AA42" s="54"/>
      <c r="AB42" s="54"/>
      <c r="AC42" s="54"/>
      <c r="AD42" s="54"/>
      <c r="AE42" s="54"/>
      <c r="AF42" s="54"/>
    </row>
    <row r="43" spans="1:32" ht="18.75" x14ac:dyDescent="0.3">
      <c r="A43" s="54"/>
      <c r="B43" s="54"/>
      <c r="C43" s="54"/>
      <c r="D43" s="54"/>
      <c r="E43" s="54"/>
      <c r="F43" s="54"/>
      <c r="G43" s="103"/>
      <c r="H43" s="103"/>
      <c r="I43" s="54"/>
      <c r="J43" s="54"/>
      <c r="K43" s="54"/>
      <c r="L43" s="54"/>
      <c r="M43" s="54"/>
      <c r="N43" s="54"/>
      <c r="O43" s="54"/>
      <c r="P43" s="54"/>
      <c r="Q43" s="54"/>
      <c r="R43" s="54"/>
      <c r="S43" s="54"/>
      <c r="T43" s="54"/>
      <c r="U43" s="54"/>
      <c r="V43" s="54"/>
      <c r="W43" s="54"/>
      <c r="X43" s="54"/>
      <c r="Y43" s="54"/>
      <c r="Z43" s="54"/>
      <c r="AA43" s="54"/>
      <c r="AB43" s="54"/>
      <c r="AC43" s="54"/>
      <c r="AD43" s="54"/>
      <c r="AE43" s="54"/>
      <c r="AF43" s="54"/>
    </row>
    <row r="44" spans="1:32" ht="18.75" x14ac:dyDescent="0.3">
      <c r="A44" s="54"/>
      <c r="B44" s="54"/>
      <c r="C44" s="54"/>
      <c r="D44" s="54"/>
      <c r="E44" s="54"/>
      <c r="F44" s="54"/>
      <c r="G44" s="103"/>
      <c r="H44" s="103"/>
      <c r="I44" s="54"/>
      <c r="J44" s="54"/>
      <c r="K44" s="54"/>
      <c r="L44" s="54"/>
      <c r="M44" s="54"/>
      <c r="N44" s="54"/>
      <c r="O44" s="54"/>
      <c r="P44" s="54"/>
      <c r="Q44" s="54"/>
      <c r="R44" s="54"/>
      <c r="S44" s="54"/>
      <c r="T44" s="54"/>
      <c r="U44" s="54"/>
      <c r="V44" s="54"/>
      <c r="W44" s="54"/>
      <c r="X44" s="54"/>
      <c r="Y44" s="54"/>
      <c r="Z44" s="54"/>
      <c r="AA44" s="54"/>
      <c r="AB44" s="54"/>
      <c r="AC44" s="54"/>
      <c r="AD44" s="54"/>
      <c r="AE44" s="54"/>
      <c r="AF44" s="54"/>
    </row>
    <row r="45" spans="1:32" ht="18.75" x14ac:dyDescent="0.3">
      <c r="A45" s="54"/>
      <c r="B45" s="54"/>
      <c r="C45" s="54"/>
      <c r="D45" s="54"/>
      <c r="E45" s="54"/>
      <c r="F45" s="54"/>
      <c r="G45" s="103"/>
      <c r="H45" s="103"/>
      <c r="I45" s="54"/>
      <c r="J45" s="54"/>
      <c r="K45" s="54"/>
      <c r="L45" s="54"/>
      <c r="M45" s="54"/>
      <c r="N45" s="54"/>
      <c r="O45" s="54"/>
      <c r="P45" s="54"/>
      <c r="Q45" s="54"/>
      <c r="R45" s="54"/>
      <c r="S45" s="54"/>
      <c r="T45" s="54"/>
      <c r="U45" s="54"/>
      <c r="V45" s="54"/>
      <c r="W45" s="54"/>
      <c r="X45" s="54"/>
      <c r="Y45" s="54"/>
      <c r="Z45" s="54"/>
      <c r="AA45" s="54"/>
      <c r="AB45" s="54"/>
      <c r="AC45" s="54"/>
      <c r="AD45" s="54"/>
      <c r="AE45" s="54"/>
      <c r="AF45" s="54"/>
    </row>
    <row r="46" spans="1:32" ht="18.75" x14ac:dyDescent="0.3">
      <c r="A46" s="54"/>
      <c r="B46" s="54"/>
      <c r="C46" s="54"/>
      <c r="D46" s="54"/>
      <c r="E46" s="54"/>
      <c r="F46" s="54"/>
      <c r="G46" s="103"/>
      <c r="H46" s="103"/>
      <c r="I46" s="54"/>
      <c r="J46" s="54"/>
      <c r="K46" s="54"/>
      <c r="L46" s="54"/>
      <c r="M46" s="54"/>
      <c r="N46" s="54"/>
      <c r="O46" s="54"/>
      <c r="P46" s="54"/>
      <c r="Q46" s="54"/>
      <c r="R46" s="54"/>
      <c r="S46" s="54"/>
      <c r="T46" s="54"/>
      <c r="U46" s="54"/>
      <c r="V46" s="54"/>
      <c r="W46" s="54"/>
      <c r="X46" s="54"/>
      <c r="Y46" s="54"/>
      <c r="Z46" s="54"/>
      <c r="AA46" s="54"/>
      <c r="AB46" s="54"/>
      <c r="AC46" s="54"/>
      <c r="AD46" s="54"/>
      <c r="AE46" s="54"/>
      <c r="AF46" s="54"/>
    </row>
    <row r="47" spans="1:32" ht="18.75" x14ac:dyDescent="0.3">
      <c r="A47" s="54"/>
      <c r="B47" s="54"/>
      <c r="C47" s="54"/>
      <c r="D47" s="54"/>
      <c r="E47" s="54"/>
      <c r="F47" s="54"/>
      <c r="G47" s="103"/>
      <c r="H47" s="103"/>
      <c r="I47" s="54"/>
      <c r="J47" s="54"/>
      <c r="K47" s="54"/>
      <c r="L47" s="54"/>
      <c r="M47" s="54"/>
      <c r="N47" s="54"/>
      <c r="O47" s="54"/>
      <c r="P47" s="54"/>
      <c r="Q47" s="54"/>
      <c r="R47" s="54"/>
      <c r="S47" s="54"/>
      <c r="T47" s="54"/>
      <c r="U47" s="54"/>
      <c r="V47" s="54"/>
      <c r="W47" s="54"/>
      <c r="X47" s="54"/>
      <c r="Y47" s="54"/>
      <c r="Z47" s="54"/>
      <c r="AA47" s="54"/>
      <c r="AB47" s="54"/>
      <c r="AC47" s="54"/>
      <c r="AD47" s="54"/>
      <c r="AE47" s="54"/>
      <c r="AF47" s="54"/>
    </row>
    <row r="48" spans="1:32" ht="18.75" x14ac:dyDescent="0.3">
      <c r="A48" s="54"/>
      <c r="B48" s="54"/>
      <c r="C48" s="54"/>
      <c r="D48" s="54"/>
      <c r="E48" s="54"/>
      <c r="F48" s="54"/>
      <c r="G48" s="103"/>
      <c r="H48" s="103"/>
      <c r="I48" s="54"/>
      <c r="J48" s="54"/>
      <c r="K48" s="54"/>
      <c r="L48" s="54"/>
      <c r="M48" s="54"/>
      <c r="N48" s="54"/>
      <c r="O48" s="54"/>
      <c r="P48" s="54"/>
      <c r="Q48" s="54"/>
      <c r="R48" s="54"/>
      <c r="S48" s="54"/>
      <c r="T48" s="54"/>
      <c r="U48" s="54"/>
      <c r="V48" s="54"/>
      <c r="W48" s="54"/>
      <c r="X48" s="54"/>
      <c r="Y48" s="54"/>
      <c r="Z48" s="54"/>
      <c r="AA48" s="54"/>
      <c r="AB48" s="54"/>
      <c r="AC48" s="54"/>
      <c r="AD48" s="54"/>
      <c r="AE48" s="54"/>
      <c r="AF48" s="54"/>
    </row>
    <row r="49" spans="1:32" ht="18.75" x14ac:dyDescent="0.3">
      <c r="A49" s="54"/>
      <c r="B49" s="54"/>
      <c r="C49" s="54"/>
      <c r="D49" s="54"/>
      <c r="E49" s="54"/>
      <c r="F49" s="54"/>
      <c r="G49" s="103"/>
      <c r="H49" s="103"/>
      <c r="I49" s="54"/>
      <c r="J49" s="54"/>
      <c r="K49" s="54"/>
      <c r="L49" s="54"/>
      <c r="M49" s="54"/>
      <c r="N49" s="54"/>
      <c r="O49" s="54"/>
      <c r="P49" s="54"/>
      <c r="Q49" s="54"/>
      <c r="R49" s="54"/>
      <c r="S49" s="54"/>
      <c r="T49" s="54"/>
      <c r="U49" s="54"/>
      <c r="V49" s="54"/>
      <c r="W49" s="54"/>
      <c r="X49" s="54"/>
      <c r="Y49" s="54"/>
      <c r="Z49" s="54"/>
      <c r="AA49" s="54"/>
      <c r="AB49" s="54"/>
      <c r="AC49" s="54"/>
      <c r="AD49" s="54"/>
      <c r="AE49" s="54"/>
      <c r="AF49" s="54"/>
    </row>
    <row r="50" spans="1:32" ht="18.75" x14ac:dyDescent="0.3">
      <c r="A50" s="54"/>
      <c r="B50" s="54"/>
      <c r="C50" s="54"/>
      <c r="D50" s="54"/>
      <c r="E50" s="54"/>
      <c r="F50" s="54"/>
      <c r="G50" s="103"/>
      <c r="H50" s="103"/>
      <c r="I50" s="54"/>
      <c r="J50" s="54"/>
      <c r="K50" s="54"/>
      <c r="L50" s="54"/>
      <c r="M50" s="54"/>
      <c r="N50" s="54"/>
      <c r="O50" s="54"/>
      <c r="P50" s="54"/>
      <c r="Q50" s="54"/>
      <c r="R50" s="54"/>
      <c r="S50" s="54"/>
      <c r="T50" s="54"/>
      <c r="U50" s="54"/>
      <c r="V50" s="54"/>
      <c r="W50" s="54"/>
      <c r="X50" s="54"/>
      <c r="Y50" s="54"/>
      <c r="Z50" s="54"/>
      <c r="AA50" s="54"/>
      <c r="AB50" s="54"/>
      <c r="AC50" s="54"/>
      <c r="AD50" s="54"/>
      <c r="AE50" s="54"/>
      <c r="AF50" s="54"/>
    </row>
    <row r="51" spans="1:32" ht="18.75" x14ac:dyDescent="0.3">
      <c r="A51" s="54"/>
      <c r="B51" s="54"/>
      <c r="C51" s="54"/>
      <c r="D51" s="54"/>
      <c r="E51" s="54"/>
      <c r="F51" s="54"/>
      <c r="G51" s="103"/>
      <c r="H51" s="103"/>
      <c r="I51" s="54"/>
      <c r="J51" s="54"/>
      <c r="K51" s="54"/>
      <c r="L51" s="54"/>
      <c r="M51" s="54"/>
      <c r="N51" s="54"/>
      <c r="O51" s="54"/>
      <c r="P51" s="54"/>
      <c r="Q51" s="54"/>
      <c r="R51" s="54"/>
      <c r="S51" s="54"/>
      <c r="T51" s="54"/>
      <c r="U51" s="54"/>
      <c r="V51" s="54"/>
      <c r="W51" s="54"/>
      <c r="X51" s="54"/>
      <c r="Y51" s="54"/>
      <c r="Z51" s="54"/>
      <c r="AA51" s="54"/>
      <c r="AB51" s="54"/>
      <c r="AC51" s="54"/>
      <c r="AD51" s="54"/>
      <c r="AE51" s="54"/>
      <c r="AF51" s="54"/>
    </row>
    <row r="52" spans="1:32" ht="18.75" x14ac:dyDescent="0.3">
      <c r="A52" s="54"/>
      <c r="B52" s="54"/>
      <c r="C52" s="54"/>
      <c r="D52" s="54"/>
      <c r="E52" s="54"/>
      <c r="F52" s="54"/>
      <c r="G52" s="103"/>
      <c r="H52" s="103"/>
      <c r="I52" s="54"/>
      <c r="J52" s="54"/>
      <c r="K52" s="54"/>
      <c r="L52" s="54"/>
      <c r="M52" s="54"/>
      <c r="N52" s="54"/>
      <c r="O52" s="54"/>
      <c r="P52" s="54"/>
      <c r="Q52" s="54"/>
      <c r="R52" s="54"/>
      <c r="S52" s="54"/>
      <c r="T52" s="54"/>
      <c r="U52" s="54"/>
      <c r="V52" s="54"/>
      <c r="W52" s="54"/>
      <c r="X52" s="54"/>
      <c r="Y52" s="54"/>
      <c r="Z52" s="54"/>
      <c r="AA52" s="54"/>
      <c r="AB52" s="54"/>
      <c r="AC52" s="54"/>
      <c r="AD52" s="54"/>
      <c r="AE52" s="54"/>
      <c r="AF52" s="54"/>
    </row>
    <row r="53" spans="1:32" ht="18.75" x14ac:dyDescent="0.3">
      <c r="A53" s="54"/>
      <c r="B53" s="54"/>
      <c r="C53" s="54"/>
      <c r="D53" s="54"/>
      <c r="E53" s="54"/>
      <c r="F53" s="54"/>
      <c r="G53" s="103"/>
      <c r="H53" s="103"/>
      <c r="I53" s="54"/>
      <c r="J53" s="54"/>
      <c r="K53" s="54"/>
      <c r="L53" s="54"/>
      <c r="M53" s="54"/>
      <c r="N53" s="54"/>
      <c r="O53" s="54"/>
      <c r="P53" s="54"/>
      <c r="Q53" s="54"/>
      <c r="R53" s="54"/>
      <c r="S53" s="54"/>
      <c r="T53" s="54"/>
      <c r="U53" s="54"/>
      <c r="V53" s="54"/>
      <c r="W53" s="54"/>
      <c r="X53" s="54"/>
      <c r="Y53" s="54"/>
      <c r="Z53" s="54"/>
      <c r="AA53" s="54"/>
      <c r="AB53" s="54"/>
      <c r="AC53" s="54"/>
      <c r="AD53" s="54"/>
      <c r="AE53" s="54"/>
      <c r="AF53" s="54"/>
    </row>
    <row r="54" spans="1:32" ht="18.75" x14ac:dyDescent="0.3">
      <c r="A54" s="54"/>
      <c r="B54" s="54"/>
      <c r="C54" s="54"/>
      <c r="D54" s="54"/>
      <c r="E54" s="54"/>
      <c r="F54" s="54"/>
      <c r="G54" s="103"/>
      <c r="H54" s="103"/>
      <c r="I54" s="54"/>
      <c r="J54" s="54"/>
      <c r="K54" s="54"/>
      <c r="L54" s="54"/>
      <c r="M54" s="54"/>
      <c r="N54" s="54"/>
      <c r="O54" s="54"/>
      <c r="P54" s="54"/>
      <c r="Q54" s="54"/>
      <c r="R54" s="54"/>
      <c r="S54" s="54"/>
      <c r="T54" s="54"/>
      <c r="U54" s="54"/>
      <c r="V54" s="54"/>
      <c r="W54" s="54"/>
      <c r="X54" s="54"/>
      <c r="Y54" s="54"/>
      <c r="Z54" s="54"/>
      <c r="AA54" s="54"/>
      <c r="AB54" s="54"/>
      <c r="AC54" s="54"/>
      <c r="AD54" s="54"/>
      <c r="AE54" s="54"/>
      <c r="AF54" s="54"/>
    </row>
    <row r="55" spans="1:32" ht="18.75" x14ac:dyDescent="0.3">
      <c r="A55" s="54"/>
      <c r="B55" s="54"/>
      <c r="C55" s="54"/>
      <c r="D55" s="54"/>
      <c r="E55" s="54"/>
      <c r="F55" s="54"/>
      <c r="G55" s="103"/>
      <c r="H55" s="103"/>
      <c r="I55" s="54"/>
      <c r="J55" s="54"/>
      <c r="K55" s="54"/>
      <c r="L55" s="54"/>
      <c r="M55" s="54"/>
      <c r="N55" s="54"/>
      <c r="O55" s="54"/>
      <c r="P55" s="54"/>
      <c r="Q55" s="54"/>
      <c r="R55" s="54"/>
      <c r="S55" s="54"/>
      <c r="T55" s="54"/>
      <c r="U55" s="54"/>
      <c r="V55" s="54"/>
      <c r="W55" s="54"/>
      <c r="X55" s="54"/>
      <c r="Y55" s="54"/>
      <c r="Z55" s="54"/>
      <c r="AA55" s="54"/>
      <c r="AB55" s="54"/>
      <c r="AC55" s="54"/>
      <c r="AD55" s="54"/>
      <c r="AE55" s="54"/>
      <c r="AF55" s="54"/>
    </row>
    <row r="56" spans="1:32" ht="18.75" x14ac:dyDescent="0.3">
      <c r="A56" s="54"/>
      <c r="B56" s="54"/>
      <c r="C56" s="54"/>
      <c r="D56" s="54"/>
      <c r="E56" s="54"/>
      <c r="F56" s="54"/>
      <c r="G56" s="103"/>
      <c r="H56" s="103"/>
      <c r="I56" s="54"/>
      <c r="J56" s="54"/>
      <c r="K56" s="54"/>
      <c r="L56" s="54"/>
      <c r="M56" s="54"/>
      <c r="N56" s="54"/>
      <c r="O56" s="54"/>
      <c r="P56" s="54"/>
      <c r="Q56" s="54"/>
      <c r="R56" s="54"/>
      <c r="S56" s="54"/>
      <c r="T56" s="54"/>
      <c r="U56" s="54"/>
      <c r="V56" s="54"/>
      <c r="W56" s="54"/>
      <c r="X56" s="54"/>
      <c r="Y56" s="54"/>
      <c r="Z56" s="54"/>
      <c r="AA56" s="54"/>
      <c r="AB56" s="54"/>
      <c r="AC56" s="54"/>
      <c r="AD56" s="54"/>
      <c r="AE56" s="54"/>
      <c r="AF56" s="54"/>
    </row>
    <row r="57" spans="1:32" ht="18.75" x14ac:dyDescent="0.3">
      <c r="A57" s="54"/>
      <c r="B57" s="54"/>
      <c r="C57" s="54"/>
      <c r="D57" s="54"/>
      <c r="E57" s="54"/>
      <c r="F57" s="54"/>
      <c r="G57" s="103"/>
      <c r="H57" s="103"/>
      <c r="I57" s="54"/>
      <c r="J57" s="54"/>
      <c r="K57" s="54"/>
      <c r="L57" s="54"/>
      <c r="M57" s="54"/>
      <c r="N57" s="54"/>
      <c r="O57" s="54"/>
      <c r="P57" s="54"/>
      <c r="Q57" s="54"/>
      <c r="R57" s="54"/>
      <c r="S57" s="54"/>
      <c r="T57" s="54"/>
      <c r="U57" s="54"/>
      <c r="V57" s="54"/>
      <c r="W57" s="54"/>
      <c r="X57" s="54"/>
      <c r="Y57" s="54"/>
      <c r="Z57" s="54"/>
      <c r="AA57" s="54"/>
      <c r="AB57" s="54"/>
      <c r="AC57" s="54"/>
      <c r="AD57" s="54"/>
      <c r="AE57" s="54"/>
      <c r="AF57" s="54"/>
    </row>
    <row r="58" spans="1:32" ht="18.75" x14ac:dyDescent="0.3">
      <c r="A58" s="54"/>
      <c r="B58" s="54"/>
      <c r="C58" s="54"/>
      <c r="D58" s="54"/>
      <c r="E58" s="54"/>
      <c r="F58" s="54"/>
      <c r="G58" s="103"/>
      <c r="H58" s="103"/>
      <c r="I58" s="54"/>
      <c r="J58" s="54"/>
      <c r="K58" s="54"/>
      <c r="L58" s="54"/>
      <c r="M58" s="54"/>
      <c r="N58" s="54"/>
      <c r="O58" s="54"/>
      <c r="P58" s="54"/>
      <c r="Q58" s="54"/>
      <c r="R58" s="54"/>
      <c r="S58" s="54"/>
      <c r="T58" s="54"/>
      <c r="U58" s="54"/>
      <c r="V58" s="54"/>
      <c r="W58" s="54"/>
      <c r="X58" s="54"/>
      <c r="Y58" s="54"/>
      <c r="Z58" s="54"/>
      <c r="AA58" s="54"/>
      <c r="AB58" s="54"/>
      <c r="AC58" s="54"/>
      <c r="AD58" s="54"/>
      <c r="AE58" s="54"/>
      <c r="AF58" s="54"/>
    </row>
    <row r="59" spans="1:32" ht="18.75" x14ac:dyDescent="0.3">
      <c r="A59" s="54"/>
      <c r="B59" s="54"/>
      <c r="C59" s="54"/>
      <c r="D59" s="54"/>
      <c r="E59" s="54"/>
      <c r="F59" s="54"/>
      <c r="G59" s="103"/>
      <c r="H59" s="103"/>
      <c r="I59" s="54"/>
      <c r="J59" s="54"/>
      <c r="K59" s="54"/>
      <c r="L59" s="54"/>
      <c r="M59" s="54"/>
      <c r="N59" s="54"/>
      <c r="O59" s="54"/>
      <c r="P59" s="54"/>
      <c r="Q59" s="54"/>
      <c r="R59" s="54"/>
      <c r="S59" s="54"/>
      <c r="T59" s="54"/>
      <c r="U59" s="54"/>
      <c r="V59" s="54"/>
      <c r="W59" s="54"/>
      <c r="X59" s="54"/>
      <c r="Y59" s="54"/>
      <c r="Z59" s="54"/>
      <c r="AA59" s="54"/>
      <c r="AB59" s="54"/>
      <c r="AC59" s="54"/>
      <c r="AD59" s="54"/>
      <c r="AE59" s="54"/>
      <c r="AF59" s="54"/>
    </row>
    <row r="60" spans="1:32" ht="18.75" x14ac:dyDescent="0.3">
      <c r="A60" s="54"/>
      <c r="B60" s="54"/>
      <c r="C60" s="54"/>
      <c r="D60" s="54"/>
      <c r="E60" s="54"/>
      <c r="F60" s="54"/>
      <c r="G60" s="103"/>
      <c r="H60" s="103"/>
      <c r="I60" s="54"/>
      <c r="J60" s="54"/>
      <c r="K60" s="54"/>
      <c r="L60" s="54"/>
      <c r="M60" s="54"/>
      <c r="N60" s="54"/>
      <c r="O60" s="54"/>
      <c r="P60" s="54"/>
      <c r="Q60" s="54"/>
      <c r="R60" s="54"/>
      <c r="S60" s="54"/>
      <c r="T60" s="54"/>
      <c r="U60" s="54"/>
      <c r="V60" s="54"/>
      <c r="W60" s="54"/>
      <c r="X60" s="54"/>
      <c r="Y60" s="54"/>
      <c r="Z60" s="54"/>
      <c r="AA60" s="54"/>
      <c r="AB60" s="54"/>
      <c r="AC60" s="54"/>
      <c r="AD60" s="54"/>
      <c r="AE60" s="54"/>
      <c r="AF60" s="54"/>
    </row>
    <row r="61" spans="1:32" ht="18.75" x14ac:dyDescent="0.3">
      <c r="A61" s="54"/>
      <c r="B61" s="54"/>
      <c r="C61" s="54"/>
      <c r="D61" s="54"/>
      <c r="E61" s="54"/>
      <c r="F61" s="54"/>
      <c r="G61" s="103"/>
      <c r="H61" s="103"/>
      <c r="I61" s="54"/>
      <c r="J61" s="54"/>
      <c r="K61" s="54"/>
      <c r="L61" s="54"/>
      <c r="M61" s="54"/>
      <c r="N61" s="54"/>
      <c r="O61" s="54"/>
      <c r="P61" s="54"/>
      <c r="Q61" s="54"/>
      <c r="R61" s="54"/>
      <c r="S61" s="54"/>
      <c r="T61" s="54"/>
      <c r="U61" s="54"/>
      <c r="V61" s="54"/>
      <c r="W61" s="54"/>
      <c r="X61" s="54"/>
      <c r="Y61" s="54"/>
      <c r="Z61" s="54"/>
      <c r="AA61" s="54"/>
      <c r="AB61" s="54"/>
      <c r="AC61" s="54"/>
      <c r="AD61" s="54"/>
      <c r="AE61" s="54"/>
      <c r="AF61" s="54"/>
    </row>
    <row r="62" spans="1:32" ht="18.75" x14ac:dyDescent="0.3">
      <c r="A62" s="54"/>
      <c r="B62" s="54"/>
      <c r="C62" s="54"/>
      <c r="D62" s="54"/>
      <c r="E62" s="54"/>
      <c r="F62" s="54"/>
      <c r="G62" s="103"/>
      <c r="H62" s="103"/>
      <c r="I62" s="54"/>
      <c r="J62" s="54"/>
      <c r="K62" s="54"/>
      <c r="L62" s="54"/>
      <c r="M62" s="54"/>
      <c r="N62" s="54"/>
      <c r="O62" s="54"/>
      <c r="P62" s="54"/>
      <c r="Q62" s="54"/>
      <c r="R62" s="54"/>
      <c r="S62" s="54"/>
      <c r="T62" s="54"/>
      <c r="U62" s="54"/>
      <c r="V62" s="54"/>
      <c r="W62" s="54"/>
      <c r="X62" s="54"/>
      <c r="Y62" s="54"/>
      <c r="Z62" s="54"/>
      <c r="AA62" s="54"/>
      <c r="AB62" s="54"/>
      <c r="AC62" s="54"/>
      <c r="AD62" s="54"/>
      <c r="AE62" s="54"/>
      <c r="AF62" s="54"/>
    </row>
    <row r="63" spans="1:32" ht="18.75" x14ac:dyDescent="0.3">
      <c r="A63" s="54"/>
      <c r="B63" s="54"/>
      <c r="C63" s="54"/>
      <c r="D63" s="54"/>
      <c r="E63" s="54"/>
      <c r="F63" s="54"/>
      <c r="G63" s="103"/>
      <c r="H63" s="103"/>
      <c r="I63" s="54"/>
      <c r="J63" s="54"/>
      <c r="K63" s="54"/>
      <c r="L63" s="54"/>
      <c r="M63" s="54"/>
      <c r="N63" s="54"/>
      <c r="O63" s="54"/>
      <c r="P63" s="54"/>
      <c r="Q63" s="54"/>
      <c r="R63" s="54"/>
      <c r="S63" s="54"/>
      <c r="T63" s="54"/>
      <c r="U63" s="54"/>
      <c r="V63" s="54"/>
      <c r="W63" s="54"/>
      <c r="X63" s="54"/>
      <c r="Y63" s="54"/>
      <c r="Z63" s="54"/>
      <c r="AA63" s="54"/>
      <c r="AB63" s="54"/>
      <c r="AC63" s="54"/>
      <c r="AD63" s="54"/>
      <c r="AE63" s="54"/>
      <c r="AF63" s="54"/>
    </row>
    <row r="64" spans="1:32" ht="18.75" x14ac:dyDescent="0.3">
      <c r="A64" s="54"/>
      <c r="B64" s="54"/>
      <c r="C64" s="54"/>
      <c r="D64" s="54"/>
      <c r="E64" s="54"/>
      <c r="F64" s="54"/>
      <c r="G64" s="103"/>
      <c r="H64" s="103"/>
      <c r="I64" s="54"/>
      <c r="J64" s="54"/>
      <c r="K64" s="54"/>
      <c r="L64" s="54"/>
      <c r="M64" s="54"/>
      <c r="N64" s="54"/>
      <c r="O64" s="54"/>
      <c r="P64" s="54"/>
      <c r="Q64" s="54"/>
      <c r="R64" s="54"/>
      <c r="S64" s="54"/>
      <c r="T64" s="54"/>
      <c r="U64" s="54"/>
      <c r="V64" s="54"/>
      <c r="W64" s="54"/>
      <c r="X64" s="54"/>
      <c r="Y64" s="54"/>
      <c r="Z64" s="54"/>
      <c r="AA64" s="54"/>
      <c r="AB64" s="54"/>
      <c r="AC64" s="54"/>
      <c r="AD64" s="54"/>
      <c r="AE64" s="54"/>
      <c r="AF64" s="54"/>
    </row>
    <row r="65" spans="1:32" ht="18.75" x14ac:dyDescent="0.3">
      <c r="A65" s="54"/>
      <c r="B65" s="54"/>
      <c r="C65" s="54"/>
      <c r="D65" s="54"/>
      <c r="E65" s="54"/>
      <c r="F65" s="54"/>
      <c r="G65" s="103"/>
      <c r="H65" s="103"/>
      <c r="I65" s="54"/>
      <c r="J65" s="54"/>
      <c r="K65" s="54"/>
      <c r="L65" s="54"/>
      <c r="M65" s="54"/>
      <c r="N65" s="54"/>
      <c r="O65" s="54"/>
      <c r="P65" s="54"/>
      <c r="Q65" s="54"/>
      <c r="R65" s="54"/>
      <c r="S65" s="54"/>
      <c r="T65" s="54"/>
      <c r="U65" s="54"/>
      <c r="V65" s="54"/>
      <c r="W65" s="54"/>
      <c r="X65" s="54"/>
      <c r="Y65" s="54"/>
      <c r="Z65" s="54"/>
      <c r="AA65" s="54"/>
      <c r="AB65" s="54"/>
      <c r="AC65" s="54"/>
      <c r="AD65" s="54"/>
      <c r="AE65" s="54"/>
      <c r="AF65" s="54"/>
    </row>
    <row r="66" spans="1:32" ht="18.75" x14ac:dyDescent="0.3">
      <c r="A66" s="54"/>
      <c r="B66" s="54"/>
      <c r="C66" s="54"/>
      <c r="D66" s="54"/>
      <c r="E66" s="54"/>
      <c r="F66" s="54"/>
      <c r="G66" s="103"/>
      <c r="H66" s="103"/>
      <c r="I66" s="54"/>
      <c r="J66" s="54"/>
      <c r="K66" s="54"/>
      <c r="L66" s="54"/>
      <c r="M66" s="54"/>
      <c r="N66" s="54"/>
      <c r="O66" s="54"/>
      <c r="P66" s="54"/>
      <c r="Q66" s="54"/>
      <c r="R66" s="54"/>
      <c r="S66" s="54"/>
      <c r="T66" s="54"/>
      <c r="U66" s="54"/>
      <c r="V66" s="54"/>
      <c r="W66" s="54"/>
      <c r="X66" s="54"/>
      <c r="Y66" s="54"/>
      <c r="Z66" s="54"/>
      <c r="AA66" s="54"/>
      <c r="AB66" s="54"/>
      <c r="AC66" s="54"/>
      <c r="AD66" s="54"/>
      <c r="AE66" s="54"/>
      <c r="AF66" s="54"/>
    </row>
    <row r="67" spans="1:32" ht="18.75" x14ac:dyDescent="0.3">
      <c r="A67" s="54"/>
      <c r="B67" s="54"/>
      <c r="C67" s="54"/>
      <c r="D67" s="54"/>
      <c r="E67" s="54"/>
      <c r="F67" s="54"/>
      <c r="G67" s="103"/>
      <c r="H67" s="103"/>
      <c r="I67" s="54"/>
      <c r="J67" s="54"/>
      <c r="K67" s="54"/>
      <c r="L67" s="54"/>
      <c r="M67" s="54"/>
      <c r="N67" s="54"/>
      <c r="O67" s="54"/>
      <c r="P67" s="54"/>
      <c r="Q67" s="54"/>
      <c r="R67" s="54"/>
      <c r="S67" s="54"/>
      <c r="T67" s="54"/>
      <c r="U67" s="54"/>
      <c r="V67" s="54"/>
      <c r="W67" s="54"/>
      <c r="X67" s="54"/>
      <c r="Y67" s="54"/>
      <c r="Z67" s="54"/>
      <c r="AA67" s="54"/>
      <c r="AB67" s="54"/>
      <c r="AC67" s="54"/>
      <c r="AD67" s="54"/>
      <c r="AE67" s="54"/>
      <c r="AF67" s="54"/>
    </row>
    <row r="68" spans="1:32" ht="18.75" x14ac:dyDescent="0.3">
      <c r="A68" s="54"/>
      <c r="B68" s="54"/>
      <c r="C68" s="54"/>
      <c r="D68" s="54"/>
      <c r="E68" s="54"/>
      <c r="F68" s="54"/>
      <c r="G68" s="103"/>
      <c r="H68" s="103"/>
      <c r="I68" s="54"/>
      <c r="J68" s="54"/>
      <c r="K68" s="54"/>
      <c r="L68" s="54"/>
      <c r="M68" s="54"/>
      <c r="N68" s="54"/>
      <c r="O68" s="54"/>
      <c r="P68" s="54"/>
      <c r="Q68" s="54"/>
      <c r="R68" s="54"/>
      <c r="S68" s="54"/>
      <c r="T68" s="54"/>
      <c r="U68" s="54"/>
      <c r="V68" s="54"/>
      <c r="W68" s="54"/>
      <c r="X68" s="54"/>
      <c r="Y68" s="54"/>
      <c r="Z68" s="54"/>
      <c r="AA68" s="54"/>
      <c r="AB68" s="54"/>
      <c r="AC68" s="54"/>
      <c r="AD68" s="54"/>
      <c r="AE68" s="54"/>
      <c r="AF68" s="54"/>
    </row>
    <row r="69" spans="1:32" ht="18.75" x14ac:dyDescent="0.3">
      <c r="A69" s="54"/>
      <c r="B69" s="54"/>
      <c r="C69" s="54"/>
      <c r="D69" s="54"/>
      <c r="E69" s="54"/>
      <c r="F69" s="54"/>
      <c r="G69" s="103"/>
      <c r="H69" s="103"/>
      <c r="I69" s="54"/>
      <c r="J69" s="54"/>
      <c r="K69" s="54"/>
      <c r="L69" s="54"/>
      <c r="M69" s="54"/>
      <c r="N69" s="54"/>
      <c r="O69" s="54"/>
      <c r="P69" s="54"/>
      <c r="Q69" s="54"/>
      <c r="R69" s="54"/>
      <c r="S69" s="54"/>
      <c r="T69" s="54"/>
      <c r="U69" s="54"/>
      <c r="V69" s="54"/>
      <c r="W69" s="54"/>
      <c r="X69" s="54"/>
      <c r="Y69" s="54"/>
      <c r="Z69" s="54"/>
      <c r="AA69" s="54"/>
      <c r="AB69" s="54"/>
      <c r="AC69" s="54"/>
      <c r="AD69" s="54"/>
      <c r="AE69" s="54"/>
      <c r="AF69" s="54"/>
    </row>
    <row r="70" spans="1:32" ht="18.75" x14ac:dyDescent="0.3">
      <c r="A70" s="54"/>
      <c r="B70" s="54"/>
      <c r="C70" s="54"/>
      <c r="D70" s="54"/>
      <c r="E70" s="54"/>
      <c r="F70" s="54"/>
      <c r="G70" s="103"/>
      <c r="H70" s="103"/>
      <c r="I70" s="54"/>
      <c r="J70" s="54"/>
      <c r="K70" s="54"/>
      <c r="L70" s="54"/>
      <c r="M70" s="54"/>
      <c r="N70" s="54"/>
      <c r="O70" s="54"/>
      <c r="P70" s="54"/>
      <c r="Q70" s="54"/>
      <c r="R70" s="54"/>
      <c r="S70" s="54"/>
      <c r="T70" s="54"/>
      <c r="U70" s="54"/>
      <c r="V70" s="54"/>
      <c r="W70" s="54"/>
      <c r="X70" s="54"/>
      <c r="Y70" s="54"/>
      <c r="Z70" s="54"/>
      <c r="AA70" s="54"/>
      <c r="AB70" s="54"/>
      <c r="AC70" s="54"/>
      <c r="AD70" s="54"/>
      <c r="AE70" s="54"/>
      <c r="AF70" s="54"/>
    </row>
    <row r="71" spans="1:32" ht="18.75" x14ac:dyDescent="0.3">
      <c r="A71" s="54"/>
      <c r="B71" s="54"/>
      <c r="C71" s="54"/>
      <c r="D71" s="54"/>
      <c r="E71" s="54"/>
      <c r="F71" s="54"/>
      <c r="G71" s="103"/>
      <c r="H71" s="103"/>
      <c r="I71" s="54"/>
      <c r="J71" s="54"/>
      <c r="K71" s="54"/>
      <c r="L71" s="54"/>
      <c r="M71" s="54"/>
      <c r="N71" s="54"/>
      <c r="O71" s="54"/>
      <c r="P71" s="54"/>
      <c r="Q71" s="54"/>
      <c r="R71" s="54"/>
      <c r="S71" s="54"/>
      <c r="T71" s="54"/>
      <c r="U71" s="54"/>
      <c r="V71" s="54"/>
      <c r="W71" s="54"/>
      <c r="X71" s="54"/>
      <c r="Y71" s="54"/>
      <c r="Z71" s="54"/>
      <c r="AA71" s="54"/>
      <c r="AB71" s="54"/>
      <c r="AC71" s="54"/>
      <c r="AD71" s="54"/>
      <c r="AE71" s="54"/>
      <c r="AF71" s="54"/>
    </row>
    <row r="72" spans="1:32" ht="18.75" x14ac:dyDescent="0.3">
      <c r="A72" s="54"/>
      <c r="B72" s="54"/>
      <c r="C72" s="54"/>
      <c r="D72" s="54"/>
      <c r="E72" s="54"/>
      <c r="F72" s="54"/>
      <c r="G72" s="103"/>
      <c r="H72" s="103"/>
      <c r="I72" s="54"/>
      <c r="J72" s="54"/>
      <c r="K72" s="54"/>
      <c r="L72" s="54"/>
      <c r="M72" s="54"/>
      <c r="N72" s="54"/>
      <c r="O72" s="54"/>
      <c r="P72" s="54"/>
      <c r="Q72" s="54"/>
      <c r="R72" s="54"/>
      <c r="S72" s="54"/>
      <c r="T72" s="54"/>
      <c r="U72" s="54"/>
      <c r="V72" s="54"/>
      <c r="W72" s="54"/>
      <c r="X72" s="54"/>
      <c r="Y72" s="54"/>
      <c r="Z72" s="54"/>
      <c r="AA72" s="54"/>
      <c r="AB72" s="54"/>
      <c r="AC72" s="54"/>
      <c r="AD72" s="54"/>
      <c r="AE72" s="54"/>
      <c r="AF72" s="54"/>
    </row>
    <row r="73" spans="1:32" ht="18.75" x14ac:dyDescent="0.3">
      <c r="A73" s="54"/>
      <c r="B73" s="54"/>
      <c r="C73" s="54"/>
      <c r="D73" s="54"/>
      <c r="E73" s="54"/>
      <c r="F73" s="54"/>
      <c r="G73" s="103"/>
      <c r="H73" s="103"/>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2" ht="18.75" x14ac:dyDescent="0.3">
      <c r="A74" s="54"/>
      <c r="B74" s="54"/>
      <c r="C74" s="54"/>
      <c r="D74" s="54"/>
      <c r="E74" s="54"/>
      <c r="F74" s="54"/>
      <c r="G74" s="103"/>
      <c r="H74" s="103"/>
      <c r="I74" s="54"/>
      <c r="J74" s="54"/>
      <c r="K74" s="54"/>
      <c r="L74" s="54"/>
      <c r="M74" s="54"/>
      <c r="N74" s="54"/>
      <c r="O74" s="54"/>
      <c r="P74" s="54"/>
      <c r="Q74" s="54"/>
      <c r="R74" s="54"/>
      <c r="S74" s="54"/>
      <c r="T74" s="54"/>
      <c r="U74" s="54"/>
      <c r="V74" s="54"/>
      <c r="W74" s="54"/>
      <c r="X74" s="54"/>
      <c r="Y74" s="54"/>
      <c r="Z74" s="54"/>
      <c r="AA74" s="54"/>
      <c r="AB74" s="54"/>
      <c r="AC74" s="54"/>
      <c r="AD74" s="54"/>
      <c r="AE74" s="54"/>
      <c r="AF74" s="54"/>
    </row>
    <row r="75" spans="1:32" ht="18.75" x14ac:dyDescent="0.3">
      <c r="A75" s="54"/>
      <c r="B75" s="54"/>
      <c r="C75" s="54"/>
      <c r="D75" s="54"/>
      <c r="E75" s="54"/>
      <c r="F75" s="54"/>
      <c r="G75" s="103"/>
      <c r="H75" s="103"/>
      <c r="I75" s="54"/>
      <c r="J75" s="54"/>
      <c r="K75" s="54"/>
      <c r="L75" s="54"/>
      <c r="M75" s="54"/>
      <c r="N75" s="54"/>
      <c r="O75" s="54"/>
      <c r="P75" s="54"/>
      <c r="Q75" s="54"/>
      <c r="R75" s="54"/>
      <c r="S75" s="54"/>
      <c r="T75" s="54"/>
      <c r="U75" s="54"/>
      <c r="V75" s="54"/>
      <c r="W75" s="54"/>
      <c r="X75" s="54"/>
      <c r="Y75" s="54"/>
      <c r="Z75" s="54"/>
      <c r="AA75" s="54"/>
      <c r="AB75" s="54"/>
      <c r="AC75" s="54"/>
      <c r="AD75" s="54"/>
      <c r="AE75" s="54"/>
      <c r="AF75" s="54"/>
    </row>
    <row r="76" spans="1:32" ht="18.75" x14ac:dyDescent="0.3">
      <c r="A76" s="54"/>
      <c r="B76" s="54"/>
      <c r="C76" s="54"/>
      <c r="D76" s="54"/>
      <c r="E76" s="54"/>
      <c r="F76" s="54"/>
      <c r="G76" s="103"/>
      <c r="H76" s="103"/>
      <c r="I76" s="54"/>
      <c r="J76" s="54"/>
      <c r="K76" s="54"/>
      <c r="L76" s="54"/>
      <c r="M76" s="54"/>
      <c r="N76" s="54"/>
      <c r="O76" s="54"/>
      <c r="P76" s="54"/>
      <c r="Q76" s="54"/>
      <c r="R76" s="54"/>
      <c r="S76" s="54"/>
      <c r="T76" s="54"/>
      <c r="U76" s="54"/>
      <c r="V76" s="54"/>
      <c r="W76" s="54"/>
      <c r="X76" s="54"/>
      <c r="Y76" s="54"/>
      <c r="Z76" s="54"/>
      <c r="AA76" s="54"/>
      <c r="AB76" s="54"/>
      <c r="AC76" s="54"/>
      <c r="AD76" s="54"/>
      <c r="AE76" s="54"/>
      <c r="AF76" s="54"/>
    </row>
    <row r="77" spans="1:32" ht="18.75" x14ac:dyDescent="0.3">
      <c r="A77" s="54"/>
      <c r="B77" s="54"/>
      <c r="C77" s="54"/>
      <c r="D77" s="54"/>
      <c r="E77" s="54"/>
      <c r="F77" s="54"/>
      <c r="G77" s="103"/>
      <c r="H77" s="103"/>
      <c r="I77" s="54"/>
      <c r="J77" s="54"/>
      <c r="K77" s="54"/>
      <c r="L77" s="54"/>
      <c r="M77" s="54"/>
      <c r="N77" s="54"/>
      <c r="O77" s="54"/>
      <c r="P77" s="54"/>
      <c r="Q77" s="54"/>
      <c r="R77" s="54"/>
      <c r="S77" s="54"/>
      <c r="T77" s="54"/>
      <c r="U77" s="54"/>
      <c r="V77" s="54"/>
      <c r="W77" s="54"/>
      <c r="X77" s="54"/>
      <c r="Y77" s="54"/>
      <c r="Z77" s="54"/>
      <c r="AA77" s="54"/>
      <c r="AB77" s="54"/>
      <c r="AC77" s="54"/>
      <c r="AD77" s="54"/>
      <c r="AE77" s="54"/>
      <c r="AF77" s="54"/>
    </row>
    <row r="78" spans="1:32" ht="18.75" x14ac:dyDescent="0.3">
      <c r="A78" s="54"/>
      <c r="B78" s="54"/>
      <c r="C78" s="54"/>
      <c r="D78" s="54"/>
      <c r="E78" s="54"/>
      <c r="F78" s="54"/>
      <c r="G78" s="103"/>
      <c r="H78" s="103"/>
      <c r="I78" s="54"/>
      <c r="J78" s="54"/>
      <c r="K78" s="54"/>
      <c r="L78" s="54"/>
      <c r="M78" s="54"/>
      <c r="N78" s="54"/>
      <c r="O78" s="54"/>
      <c r="P78" s="54"/>
      <c r="Q78" s="54"/>
      <c r="R78" s="54"/>
      <c r="S78" s="54"/>
      <c r="T78" s="54"/>
      <c r="U78" s="54"/>
      <c r="V78" s="54"/>
      <c r="W78" s="54"/>
      <c r="X78" s="54"/>
      <c r="Y78" s="54"/>
      <c r="Z78" s="54"/>
      <c r="AA78" s="54"/>
      <c r="AB78" s="54"/>
      <c r="AC78" s="54"/>
      <c r="AD78" s="54"/>
      <c r="AE78" s="54"/>
      <c r="AF78" s="54"/>
    </row>
    <row r="79" spans="1:32" ht="18.75" x14ac:dyDescent="0.3">
      <c r="A79" s="54"/>
      <c r="B79" s="54"/>
      <c r="C79" s="54"/>
      <c r="D79" s="54"/>
      <c r="E79" s="54"/>
      <c r="F79" s="54"/>
      <c r="G79" s="103"/>
      <c r="H79" s="103"/>
      <c r="I79" s="54"/>
      <c r="J79" s="54"/>
      <c r="K79" s="54"/>
      <c r="L79" s="54"/>
      <c r="M79" s="54"/>
      <c r="N79" s="54"/>
      <c r="O79" s="54"/>
      <c r="P79" s="54"/>
      <c r="Q79" s="54"/>
      <c r="R79" s="54"/>
      <c r="S79" s="54"/>
      <c r="T79" s="54"/>
      <c r="U79" s="54"/>
      <c r="V79" s="54"/>
      <c r="W79" s="54"/>
      <c r="X79" s="54"/>
      <c r="Y79" s="54"/>
      <c r="Z79" s="54"/>
      <c r="AA79" s="54"/>
      <c r="AB79" s="54"/>
      <c r="AC79" s="54"/>
      <c r="AD79" s="54"/>
      <c r="AE79" s="54"/>
      <c r="AF79" s="54"/>
    </row>
    <row r="80" spans="1:32" ht="18.75" x14ac:dyDescent="0.3">
      <c r="A80" s="54"/>
      <c r="B80" s="54"/>
      <c r="C80" s="54"/>
      <c r="D80" s="54"/>
      <c r="E80" s="54"/>
      <c r="F80" s="54"/>
      <c r="G80" s="103"/>
      <c r="H80" s="103"/>
      <c r="I80" s="54"/>
      <c r="J80" s="54"/>
      <c r="K80" s="54"/>
      <c r="L80" s="54"/>
      <c r="M80" s="54"/>
      <c r="N80" s="54"/>
      <c r="O80" s="54"/>
      <c r="P80" s="54"/>
      <c r="Q80" s="54"/>
      <c r="R80" s="54"/>
      <c r="S80" s="54"/>
      <c r="T80" s="54"/>
      <c r="U80" s="54"/>
      <c r="V80" s="54"/>
      <c r="W80" s="54"/>
      <c r="X80" s="54"/>
      <c r="Y80" s="54"/>
      <c r="Z80" s="54"/>
      <c r="AA80" s="54"/>
      <c r="AB80" s="54"/>
      <c r="AC80" s="54"/>
      <c r="AD80" s="54"/>
      <c r="AE80" s="54"/>
      <c r="AF80" s="54"/>
    </row>
    <row r="81" spans="1:32" ht="18.75" x14ac:dyDescent="0.3">
      <c r="A81" s="54"/>
      <c r="B81" s="54"/>
      <c r="C81" s="54"/>
      <c r="D81" s="54"/>
      <c r="E81" s="54"/>
      <c r="F81" s="54"/>
      <c r="G81" s="103"/>
      <c r="H81" s="103"/>
      <c r="I81" s="54"/>
      <c r="J81" s="54"/>
      <c r="K81" s="54"/>
      <c r="L81" s="54"/>
      <c r="M81" s="54"/>
      <c r="N81" s="54"/>
      <c r="O81" s="54"/>
      <c r="P81" s="54"/>
      <c r="Q81" s="54"/>
      <c r="R81" s="54"/>
      <c r="S81" s="54"/>
      <c r="T81" s="54"/>
      <c r="U81" s="54"/>
      <c r="V81" s="54"/>
      <c r="W81" s="54"/>
      <c r="X81" s="54"/>
      <c r="Y81" s="54"/>
      <c r="Z81" s="54"/>
      <c r="AA81" s="54"/>
      <c r="AB81" s="54"/>
      <c r="AC81" s="54"/>
      <c r="AD81" s="54"/>
      <c r="AE81" s="54"/>
      <c r="AF81" s="54"/>
    </row>
    <row r="82" spans="1:32" ht="18.75" x14ac:dyDescent="0.3">
      <c r="A82" s="54"/>
      <c r="B82" s="54"/>
      <c r="C82" s="54"/>
      <c r="D82" s="54"/>
      <c r="E82" s="54"/>
      <c r="F82" s="54"/>
      <c r="G82" s="103"/>
      <c r="H82" s="103"/>
      <c r="I82" s="54"/>
      <c r="J82" s="54"/>
      <c r="K82" s="54"/>
      <c r="L82" s="54"/>
      <c r="M82" s="54"/>
      <c r="N82" s="54"/>
      <c r="O82" s="54"/>
      <c r="P82" s="54"/>
      <c r="Q82" s="54"/>
      <c r="R82" s="54"/>
      <c r="S82" s="54"/>
      <c r="T82" s="54"/>
      <c r="U82" s="54"/>
      <c r="V82" s="54"/>
      <c r="W82" s="54"/>
      <c r="X82" s="54"/>
      <c r="Y82" s="54"/>
      <c r="Z82" s="54"/>
      <c r="AA82" s="54"/>
      <c r="AB82" s="54"/>
      <c r="AC82" s="54"/>
      <c r="AD82" s="54"/>
      <c r="AE82" s="54"/>
      <c r="AF82" s="54"/>
    </row>
    <row r="83" spans="1:32" ht="18.75" x14ac:dyDescent="0.3">
      <c r="A83" s="54"/>
      <c r="B83" s="54"/>
      <c r="C83" s="54"/>
      <c r="D83" s="54"/>
      <c r="E83" s="54"/>
      <c r="F83" s="54"/>
      <c r="G83" s="103"/>
      <c r="H83" s="103"/>
      <c r="I83" s="54"/>
      <c r="J83" s="54"/>
      <c r="K83" s="54"/>
      <c r="L83" s="54"/>
      <c r="M83" s="54"/>
      <c r="N83" s="54"/>
      <c r="O83" s="54"/>
      <c r="P83" s="54"/>
      <c r="Q83" s="54"/>
      <c r="R83" s="54"/>
      <c r="S83" s="54"/>
      <c r="T83" s="54"/>
      <c r="U83" s="54"/>
      <c r="V83" s="54"/>
      <c r="W83" s="54"/>
      <c r="X83" s="54"/>
      <c r="Y83" s="54"/>
      <c r="Z83" s="54"/>
      <c r="AA83" s="54"/>
      <c r="AB83" s="54"/>
      <c r="AC83" s="54"/>
      <c r="AD83" s="54"/>
      <c r="AE83" s="54"/>
      <c r="AF83" s="54"/>
    </row>
    <row r="84" spans="1:32" ht="18.75" x14ac:dyDescent="0.3">
      <c r="A84" s="54"/>
      <c r="B84" s="54"/>
      <c r="C84" s="54"/>
      <c r="D84" s="54"/>
      <c r="E84" s="54"/>
      <c r="F84" s="54"/>
      <c r="G84" s="103"/>
      <c r="H84" s="103"/>
      <c r="I84" s="54"/>
      <c r="J84" s="54"/>
      <c r="K84" s="54"/>
      <c r="L84" s="54"/>
      <c r="M84" s="54"/>
      <c r="N84" s="54"/>
      <c r="O84" s="54"/>
      <c r="P84" s="54"/>
      <c r="Q84" s="54"/>
      <c r="R84" s="54"/>
      <c r="S84" s="54"/>
      <c r="T84" s="54"/>
      <c r="U84" s="54"/>
      <c r="V84" s="54"/>
      <c r="W84" s="54"/>
      <c r="X84" s="54"/>
      <c r="Y84" s="54"/>
      <c r="Z84" s="54"/>
      <c r="AA84" s="54"/>
      <c r="AB84" s="54"/>
      <c r="AC84" s="54"/>
      <c r="AD84" s="54"/>
      <c r="AE84" s="54"/>
      <c r="AF84" s="54"/>
    </row>
    <row r="85" spans="1:32" ht="18.75" x14ac:dyDescent="0.3">
      <c r="A85" s="54"/>
      <c r="B85" s="54"/>
      <c r="C85" s="54"/>
      <c r="D85" s="54"/>
      <c r="E85" s="54"/>
      <c r="F85" s="54"/>
      <c r="G85" s="103"/>
      <c r="H85" s="103"/>
      <c r="I85" s="54"/>
      <c r="J85" s="54"/>
      <c r="K85" s="54"/>
      <c r="L85" s="54"/>
      <c r="M85" s="54"/>
      <c r="N85" s="54"/>
      <c r="O85" s="54"/>
      <c r="P85" s="54"/>
      <c r="Q85" s="54"/>
      <c r="R85" s="54"/>
      <c r="S85" s="54"/>
      <c r="T85" s="54"/>
      <c r="U85" s="54"/>
      <c r="V85" s="54"/>
      <c r="W85" s="54"/>
      <c r="X85" s="54"/>
      <c r="Y85" s="54"/>
      <c r="Z85" s="54"/>
      <c r="AA85" s="54"/>
      <c r="AB85" s="54"/>
      <c r="AC85" s="54"/>
      <c r="AD85" s="54"/>
      <c r="AE85" s="54"/>
      <c r="AF85" s="54"/>
    </row>
    <row r="86" spans="1:32" ht="18.75" x14ac:dyDescent="0.3">
      <c r="A86" s="54"/>
      <c r="B86" s="54"/>
      <c r="C86" s="54"/>
      <c r="D86" s="54"/>
      <c r="E86" s="54"/>
      <c r="F86" s="54"/>
      <c r="G86" s="103"/>
      <c r="H86" s="103"/>
      <c r="I86" s="54"/>
      <c r="J86" s="54"/>
      <c r="K86" s="54"/>
      <c r="L86" s="54"/>
      <c r="M86" s="54"/>
      <c r="N86" s="54"/>
      <c r="O86" s="54"/>
      <c r="P86" s="54"/>
      <c r="Q86" s="54"/>
      <c r="R86" s="54"/>
      <c r="S86" s="54"/>
      <c r="T86" s="54"/>
      <c r="U86" s="54"/>
      <c r="V86" s="54"/>
      <c r="W86" s="54"/>
      <c r="X86" s="54"/>
      <c r="Y86" s="54"/>
      <c r="Z86" s="54"/>
      <c r="AA86" s="54"/>
      <c r="AB86" s="54"/>
      <c r="AC86" s="54"/>
      <c r="AD86" s="54"/>
      <c r="AE86" s="54"/>
      <c r="AF86" s="54"/>
    </row>
    <row r="87" spans="1:32" ht="18.75" x14ac:dyDescent="0.3">
      <c r="A87" s="54"/>
      <c r="B87" s="54"/>
      <c r="C87" s="54"/>
      <c r="D87" s="54"/>
      <c r="E87" s="54"/>
      <c r="F87" s="54"/>
      <c r="G87" s="103"/>
      <c r="H87" s="103"/>
      <c r="I87" s="54"/>
      <c r="J87" s="54"/>
      <c r="K87" s="54"/>
      <c r="L87" s="54"/>
      <c r="M87" s="54"/>
      <c r="N87" s="54"/>
      <c r="O87" s="54"/>
      <c r="P87" s="54"/>
      <c r="Q87" s="54"/>
      <c r="R87" s="54"/>
      <c r="S87" s="54"/>
      <c r="T87" s="54"/>
      <c r="U87" s="54"/>
      <c r="V87" s="54"/>
      <c r="W87" s="54"/>
      <c r="X87" s="54"/>
      <c r="Y87" s="54"/>
      <c r="Z87" s="54"/>
      <c r="AA87" s="54"/>
      <c r="AB87" s="54"/>
      <c r="AC87" s="54"/>
      <c r="AD87" s="54"/>
      <c r="AE87" s="54"/>
      <c r="AF87" s="54"/>
    </row>
    <row r="88" spans="1:32" ht="18.75" x14ac:dyDescent="0.3">
      <c r="A88" s="54"/>
      <c r="B88" s="54"/>
      <c r="C88" s="54"/>
      <c r="D88" s="54"/>
      <c r="E88" s="54"/>
      <c r="F88" s="54"/>
      <c r="G88" s="103"/>
      <c r="H88" s="103"/>
      <c r="I88" s="54"/>
      <c r="J88" s="54"/>
      <c r="K88" s="54"/>
      <c r="L88" s="54"/>
      <c r="M88" s="54"/>
      <c r="N88" s="54"/>
      <c r="O88" s="54"/>
      <c r="P88" s="54"/>
      <c r="Q88" s="54"/>
      <c r="R88" s="54"/>
      <c r="S88" s="54"/>
      <c r="T88" s="54"/>
      <c r="U88" s="54"/>
      <c r="V88" s="54"/>
      <c r="W88" s="54"/>
      <c r="X88" s="54"/>
      <c r="Y88" s="54"/>
      <c r="Z88" s="54"/>
      <c r="AA88" s="54"/>
      <c r="AB88" s="54"/>
      <c r="AC88" s="54"/>
      <c r="AD88" s="54"/>
      <c r="AE88" s="54"/>
      <c r="AF88" s="54"/>
    </row>
    <row r="89" spans="1:32" ht="18.75" x14ac:dyDescent="0.3">
      <c r="A89" s="54"/>
      <c r="B89" s="54"/>
      <c r="C89" s="54"/>
      <c r="D89" s="54"/>
      <c r="E89" s="54"/>
      <c r="F89" s="54"/>
      <c r="G89" s="103"/>
      <c r="H89" s="103"/>
      <c r="I89" s="54"/>
      <c r="J89" s="54"/>
      <c r="K89" s="54"/>
      <c r="L89" s="54"/>
      <c r="M89" s="54"/>
      <c r="N89" s="54"/>
      <c r="O89" s="54"/>
      <c r="P89" s="54"/>
      <c r="Q89" s="54"/>
      <c r="R89" s="54"/>
      <c r="S89" s="54"/>
      <c r="T89" s="54"/>
      <c r="U89" s="54"/>
      <c r="V89" s="54"/>
      <c r="W89" s="54"/>
      <c r="X89" s="54"/>
      <c r="Y89" s="54"/>
      <c r="Z89" s="54"/>
      <c r="AA89" s="54"/>
      <c r="AB89" s="54"/>
      <c r="AC89" s="54"/>
      <c r="AD89" s="54"/>
      <c r="AE89" s="54"/>
      <c r="AF89" s="54"/>
    </row>
    <row r="90" spans="1:32" ht="18.75" x14ac:dyDescent="0.3">
      <c r="A90" s="54"/>
      <c r="B90" s="54"/>
      <c r="C90" s="54"/>
      <c r="D90" s="54"/>
      <c r="E90" s="54"/>
      <c r="F90" s="54"/>
      <c r="G90" s="103"/>
      <c r="H90" s="103"/>
      <c r="I90" s="54"/>
      <c r="J90" s="54"/>
      <c r="K90" s="54"/>
      <c r="L90" s="54"/>
      <c r="M90" s="54"/>
      <c r="N90" s="54"/>
      <c r="O90" s="54"/>
      <c r="P90" s="54"/>
      <c r="Q90" s="54"/>
      <c r="R90" s="54"/>
      <c r="S90" s="54"/>
      <c r="T90" s="54"/>
      <c r="U90" s="54"/>
      <c r="V90" s="54"/>
      <c r="W90" s="54"/>
      <c r="X90" s="54"/>
      <c r="Y90" s="54"/>
      <c r="Z90" s="54"/>
      <c r="AA90" s="54"/>
      <c r="AB90" s="54"/>
      <c r="AC90" s="54"/>
      <c r="AD90" s="54"/>
      <c r="AE90" s="54"/>
      <c r="AF90" s="54"/>
    </row>
    <row r="91" spans="1:32" ht="18.75" x14ac:dyDescent="0.3">
      <c r="A91" s="54"/>
      <c r="B91" s="54"/>
      <c r="C91" s="54"/>
      <c r="D91" s="54"/>
      <c r="E91" s="54"/>
      <c r="F91" s="54"/>
      <c r="G91" s="103"/>
      <c r="H91" s="103"/>
      <c r="I91" s="54"/>
      <c r="J91" s="54"/>
      <c r="K91" s="54"/>
      <c r="L91" s="54"/>
      <c r="M91" s="54"/>
      <c r="N91" s="54"/>
      <c r="O91" s="54"/>
      <c r="P91" s="54"/>
      <c r="Q91" s="54"/>
      <c r="R91" s="54"/>
      <c r="S91" s="54"/>
      <c r="T91" s="54"/>
      <c r="U91" s="54"/>
      <c r="V91" s="54"/>
      <c r="W91" s="54"/>
      <c r="X91" s="54"/>
      <c r="Y91" s="54"/>
      <c r="Z91" s="54"/>
      <c r="AA91" s="54"/>
      <c r="AB91" s="54"/>
      <c r="AC91" s="54"/>
      <c r="AD91" s="54"/>
      <c r="AE91" s="54"/>
      <c r="AF91" s="54"/>
    </row>
    <row r="92" spans="1:32" ht="18.75" x14ac:dyDescent="0.3">
      <c r="A92" s="54"/>
      <c r="B92" s="54"/>
      <c r="C92" s="54"/>
      <c r="D92" s="54"/>
      <c r="E92" s="54"/>
      <c r="F92" s="54"/>
      <c r="G92" s="103"/>
      <c r="H92" s="103"/>
      <c r="I92" s="54"/>
      <c r="J92" s="54"/>
      <c r="K92" s="54"/>
      <c r="L92" s="54"/>
      <c r="M92" s="54"/>
      <c r="N92" s="54"/>
      <c r="O92" s="54"/>
      <c r="P92" s="54"/>
      <c r="Q92" s="54"/>
      <c r="R92" s="54"/>
      <c r="S92" s="54"/>
      <c r="T92" s="54"/>
      <c r="U92" s="54"/>
      <c r="V92" s="54"/>
      <c r="W92" s="54"/>
      <c r="X92" s="54"/>
      <c r="Y92" s="54"/>
      <c r="Z92" s="54"/>
      <c r="AA92" s="54"/>
      <c r="AB92" s="54"/>
      <c r="AC92" s="54"/>
      <c r="AD92" s="54"/>
      <c r="AE92" s="54"/>
      <c r="AF92" s="54"/>
    </row>
    <row r="93" spans="1:32" ht="18.75" x14ac:dyDescent="0.3">
      <c r="A93" s="54"/>
      <c r="B93" s="54"/>
      <c r="C93" s="54"/>
      <c r="D93" s="54"/>
      <c r="E93" s="54"/>
      <c r="F93" s="54"/>
      <c r="G93" s="103"/>
      <c r="H93" s="103"/>
      <c r="I93" s="54"/>
      <c r="J93" s="54"/>
      <c r="K93" s="54"/>
      <c r="L93" s="54"/>
      <c r="M93" s="54"/>
      <c r="N93" s="54"/>
      <c r="O93" s="54"/>
      <c r="P93" s="54"/>
      <c r="Q93" s="54"/>
      <c r="R93" s="54"/>
      <c r="S93" s="54"/>
      <c r="T93" s="54"/>
      <c r="U93" s="54"/>
      <c r="V93" s="54"/>
      <c r="W93" s="54"/>
      <c r="X93" s="54"/>
      <c r="Y93" s="54"/>
      <c r="Z93" s="54"/>
      <c r="AA93" s="54"/>
      <c r="AB93" s="54"/>
      <c r="AC93" s="54"/>
      <c r="AD93" s="54"/>
      <c r="AE93" s="54"/>
      <c r="AF93" s="54"/>
    </row>
    <row r="94" spans="1:32" ht="18.75" x14ac:dyDescent="0.3">
      <c r="A94" s="54"/>
      <c r="B94" s="54"/>
      <c r="C94" s="54"/>
      <c r="D94" s="54"/>
      <c r="E94" s="54"/>
      <c r="F94" s="54"/>
      <c r="G94" s="103"/>
      <c r="H94" s="103"/>
      <c r="I94" s="54"/>
      <c r="J94" s="54"/>
      <c r="K94" s="54"/>
      <c r="L94" s="54"/>
      <c r="M94" s="54"/>
      <c r="N94" s="54"/>
      <c r="O94" s="54"/>
      <c r="P94" s="54"/>
      <c r="Q94" s="54"/>
      <c r="R94" s="54"/>
      <c r="S94" s="54"/>
      <c r="T94" s="54"/>
      <c r="U94" s="54"/>
      <c r="V94" s="54"/>
      <c r="W94" s="54"/>
      <c r="X94" s="54"/>
      <c r="Y94" s="54"/>
      <c r="Z94" s="54"/>
      <c r="AA94" s="54"/>
      <c r="AB94" s="54"/>
      <c r="AC94" s="54"/>
      <c r="AD94" s="54"/>
      <c r="AE94" s="54"/>
      <c r="AF94" s="54"/>
    </row>
    <row r="95" spans="1:32" ht="18.75" x14ac:dyDescent="0.3">
      <c r="A95" s="54"/>
      <c r="B95" s="54"/>
      <c r="C95" s="54"/>
      <c r="D95" s="54"/>
      <c r="E95" s="54"/>
      <c r="F95" s="54"/>
      <c r="G95" s="103"/>
      <c r="H95" s="103"/>
      <c r="I95" s="54"/>
      <c r="J95" s="54"/>
      <c r="K95" s="54"/>
      <c r="L95" s="54"/>
      <c r="M95" s="54"/>
      <c r="N95" s="54"/>
      <c r="O95" s="54"/>
      <c r="P95" s="54"/>
      <c r="Q95" s="54"/>
      <c r="R95" s="54"/>
      <c r="S95" s="54"/>
      <c r="T95" s="54"/>
      <c r="U95" s="54"/>
      <c r="V95" s="54"/>
      <c r="W95" s="54"/>
      <c r="X95" s="54"/>
      <c r="Y95" s="54"/>
      <c r="Z95" s="54"/>
      <c r="AA95" s="54"/>
      <c r="AB95" s="54"/>
      <c r="AC95" s="54"/>
      <c r="AD95" s="54"/>
      <c r="AE95" s="54"/>
      <c r="AF95" s="54"/>
    </row>
    <row r="96" spans="1:32" ht="18.75" x14ac:dyDescent="0.3">
      <c r="A96" s="54"/>
      <c r="B96" s="54"/>
      <c r="C96" s="54"/>
      <c r="D96" s="54"/>
      <c r="E96" s="54"/>
      <c r="F96" s="54"/>
      <c r="G96" s="103"/>
      <c r="H96" s="103"/>
      <c r="I96" s="54"/>
      <c r="J96" s="54"/>
      <c r="K96" s="54"/>
      <c r="L96" s="54"/>
      <c r="M96" s="54"/>
      <c r="N96" s="54"/>
      <c r="O96" s="54"/>
      <c r="P96" s="54"/>
      <c r="Q96" s="54"/>
      <c r="R96" s="54"/>
      <c r="S96" s="54"/>
      <c r="T96" s="54"/>
      <c r="U96" s="54"/>
      <c r="V96" s="54"/>
      <c r="W96" s="54"/>
      <c r="X96" s="54"/>
      <c r="Y96" s="54"/>
      <c r="Z96" s="54"/>
      <c r="AA96" s="54"/>
      <c r="AB96" s="54"/>
      <c r="AC96" s="54"/>
      <c r="AD96" s="54"/>
      <c r="AE96" s="54"/>
      <c r="AF96" s="54"/>
    </row>
    <row r="97" spans="1:32" ht="18.75" x14ac:dyDescent="0.3">
      <c r="A97" s="54"/>
      <c r="B97" s="54"/>
      <c r="C97" s="54"/>
      <c r="D97" s="54"/>
      <c r="E97" s="54"/>
      <c r="F97" s="54"/>
      <c r="G97" s="103"/>
      <c r="H97" s="103"/>
      <c r="I97" s="54"/>
      <c r="J97" s="54"/>
      <c r="K97" s="54"/>
      <c r="L97" s="54"/>
      <c r="M97" s="54"/>
      <c r="N97" s="54"/>
      <c r="O97" s="54"/>
      <c r="P97" s="54"/>
      <c r="Q97" s="54"/>
      <c r="R97" s="54"/>
      <c r="S97" s="54"/>
      <c r="T97" s="54"/>
      <c r="U97" s="54"/>
      <c r="V97" s="54"/>
      <c r="W97" s="54"/>
      <c r="X97" s="54"/>
      <c r="Y97" s="54"/>
      <c r="Z97" s="54"/>
      <c r="AA97" s="54"/>
      <c r="AB97" s="54"/>
      <c r="AC97" s="54"/>
      <c r="AD97" s="54"/>
      <c r="AE97" s="54"/>
      <c r="AF97" s="54"/>
    </row>
    <row r="98" spans="1:32" ht="18.75" x14ac:dyDescent="0.3">
      <c r="A98" s="54"/>
      <c r="B98" s="54"/>
      <c r="C98" s="54"/>
      <c r="D98" s="54"/>
      <c r="E98" s="54"/>
      <c r="F98" s="54"/>
      <c r="G98" s="103"/>
      <c r="H98" s="103"/>
      <c r="I98" s="54"/>
      <c r="J98" s="54"/>
      <c r="K98" s="54"/>
      <c r="L98" s="54"/>
      <c r="M98" s="54"/>
      <c r="N98" s="54"/>
      <c r="O98" s="54"/>
      <c r="P98" s="54"/>
      <c r="Q98" s="54"/>
      <c r="R98" s="54"/>
      <c r="S98" s="54"/>
      <c r="T98" s="54"/>
      <c r="U98" s="54"/>
      <c r="V98" s="54"/>
      <c r="W98" s="54"/>
      <c r="X98" s="54"/>
      <c r="Y98" s="54"/>
      <c r="Z98" s="54"/>
      <c r="AA98" s="54"/>
      <c r="AB98" s="54"/>
      <c r="AC98" s="54"/>
      <c r="AD98" s="54"/>
      <c r="AE98" s="54"/>
      <c r="AF98" s="54"/>
    </row>
    <row r="99" spans="1:32" ht="18.75" x14ac:dyDescent="0.3">
      <c r="A99" s="54"/>
      <c r="B99" s="54"/>
      <c r="C99" s="54"/>
      <c r="D99" s="54"/>
      <c r="E99" s="54"/>
      <c r="F99" s="54"/>
      <c r="G99" s="103"/>
      <c r="H99" s="103"/>
      <c r="I99" s="54"/>
      <c r="J99" s="54"/>
      <c r="K99" s="54"/>
      <c r="L99" s="54"/>
      <c r="M99" s="54"/>
      <c r="N99" s="54"/>
      <c r="O99" s="54"/>
      <c r="P99" s="54"/>
      <c r="Q99" s="54"/>
      <c r="R99" s="54"/>
      <c r="S99" s="54"/>
      <c r="T99" s="54"/>
      <c r="U99" s="54"/>
      <c r="V99" s="54"/>
      <c r="W99" s="54"/>
      <c r="X99" s="54"/>
      <c r="Y99" s="54"/>
      <c r="Z99" s="54"/>
      <c r="AA99" s="54"/>
      <c r="AB99" s="54"/>
      <c r="AC99" s="54"/>
      <c r="AD99" s="54"/>
      <c r="AE99" s="54"/>
      <c r="AF99" s="54"/>
    </row>
    <row r="100" spans="1:32" ht="18.75" x14ac:dyDescent="0.3">
      <c r="A100" s="54"/>
      <c r="B100" s="54"/>
      <c r="C100" s="54"/>
      <c r="D100" s="54"/>
      <c r="E100" s="54"/>
      <c r="F100" s="54"/>
      <c r="G100" s="103"/>
      <c r="H100" s="103"/>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row>
    <row r="101" spans="1:32" ht="18.75" x14ac:dyDescent="0.3">
      <c r="A101" s="54"/>
      <c r="B101" s="54"/>
      <c r="C101" s="54"/>
      <c r="D101" s="54"/>
      <c r="E101" s="54"/>
      <c r="F101" s="54"/>
      <c r="G101" s="103"/>
      <c r="H101" s="103"/>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row>
    <row r="102" spans="1:32" ht="18.75" x14ac:dyDescent="0.3">
      <c r="A102" s="54"/>
      <c r="B102" s="54"/>
      <c r="C102" s="54"/>
      <c r="D102" s="54"/>
      <c r="E102" s="54"/>
      <c r="F102" s="54"/>
      <c r="G102" s="103"/>
      <c r="H102" s="103"/>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row>
    <row r="103" spans="1:32" ht="18.75" x14ac:dyDescent="0.3">
      <c r="A103" s="54"/>
      <c r="B103" s="54"/>
      <c r="C103" s="54"/>
      <c r="D103" s="54"/>
      <c r="E103" s="54"/>
      <c r="F103" s="54"/>
      <c r="G103" s="103"/>
      <c r="H103" s="103"/>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row>
    <row r="104" spans="1:32" ht="18.75" x14ac:dyDescent="0.3">
      <c r="A104" s="54"/>
      <c r="B104" s="54"/>
      <c r="C104" s="54"/>
      <c r="D104" s="54"/>
      <c r="E104" s="54"/>
      <c r="F104" s="54"/>
      <c r="G104" s="103"/>
      <c r="H104" s="103"/>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row>
    <row r="105" spans="1:32" ht="18.75" x14ac:dyDescent="0.3">
      <c r="A105" s="54"/>
      <c r="B105" s="54"/>
      <c r="C105" s="54"/>
      <c r="D105" s="54"/>
      <c r="E105" s="54"/>
      <c r="F105" s="54"/>
      <c r="G105" s="103"/>
      <c r="H105" s="103"/>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row>
    <row r="106" spans="1:32" ht="18.75" x14ac:dyDescent="0.3">
      <c r="A106" s="54"/>
      <c r="B106" s="54"/>
      <c r="C106" s="54"/>
      <c r="D106" s="54"/>
      <c r="E106" s="54"/>
      <c r="F106" s="54"/>
      <c r="G106" s="103"/>
      <c r="H106" s="103"/>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row>
    <row r="107" spans="1:32" ht="18.75" x14ac:dyDescent="0.3">
      <c r="A107" s="54"/>
      <c r="B107" s="54"/>
      <c r="C107" s="54"/>
      <c r="D107" s="54"/>
      <c r="E107" s="54"/>
      <c r="F107" s="54"/>
      <c r="G107" s="103"/>
      <c r="H107" s="103"/>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row>
    <row r="108" spans="1:32" ht="18.75" x14ac:dyDescent="0.3">
      <c r="A108" s="54"/>
      <c r="B108" s="54"/>
      <c r="C108" s="54"/>
      <c r="D108" s="54"/>
      <c r="E108" s="54"/>
      <c r="F108" s="54"/>
      <c r="G108" s="103"/>
      <c r="H108" s="103"/>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row>
    <row r="109" spans="1:32" ht="18.75" x14ac:dyDescent="0.3">
      <c r="A109" s="54"/>
      <c r="B109" s="54"/>
      <c r="C109" s="54"/>
      <c r="D109" s="54"/>
      <c r="E109" s="54"/>
      <c r="F109" s="54"/>
      <c r="G109" s="103"/>
      <c r="H109" s="103"/>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row>
    <row r="110" spans="1:32" ht="18.75" x14ac:dyDescent="0.3">
      <c r="A110" s="54"/>
      <c r="B110" s="54"/>
      <c r="C110" s="54"/>
      <c r="D110" s="54"/>
      <c r="E110" s="54"/>
      <c r="F110" s="54"/>
      <c r="G110" s="103"/>
      <c r="H110" s="103"/>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row>
    <row r="111" spans="1:32" ht="18.75" x14ac:dyDescent="0.3">
      <c r="A111" s="54"/>
      <c r="B111" s="54"/>
      <c r="C111" s="54"/>
      <c r="D111" s="54"/>
      <c r="E111" s="54"/>
      <c r="F111" s="54"/>
      <c r="G111" s="103"/>
      <c r="H111" s="103"/>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row>
    <row r="112" spans="1:32" ht="18.75" x14ac:dyDescent="0.3">
      <c r="A112" s="54"/>
      <c r="B112" s="54"/>
      <c r="C112" s="54"/>
      <c r="D112" s="54"/>
      <c r="E112" s="54"/>
      <c r="F112" s="54"/>
      <c r="G112" s="103"/>
      <c r="H112" s="103"/>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row>
    <row r="113" spans="1:32" ht="18.75" x14ac:dyDescent="0.3">
      <c r="A113" s="54"/>
      <c r="B113" s="54"/>
      <c r="C113" s="54"/>
      <c r="D113" s="54"/>
      <c r="E113" s="54"/>
      <c r="F113" s="54"/>
      <c r="G113" s="103"/>
      <c r="H113" s="103"/>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row>
    <row r="114" spans="1:32" ht="18.75" x14ac:dyDescent="0.3">
      <c r="A114" s="54"/>
      <c r="B114" s="54"/>
      <c r="C114" s="54"/>
      <c r="D114" s="54"/>
      <c r="E114" s="54"/>
      <c r="F114" s="54"/>
      <c r="G114" s="103"/>
      <c r="H114" s="103"/>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row>
    <row r="115" spans="1:32" ht="18.75" x14ac:dyDescent="0.3">
      <c r="A115" s="54"/>
      <c r="B115" s="54"/>
      <c r="C115" s="54"/>
      <c r="D115" s="54"/>
      <c r="E115" s="54"/>
      <c r="F115" s="54"/>
      <c r="G115" s="103"/>
      <c r="H115" s="103"/>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row>
    <row r="116" spans="1:32" ht="18.75" x14ac:dyDescent="0.3">
      <c r="A116" s="54"/>
      <c r="B116" s="54"/>
      <c r="C116" s="54"/>
      <c r="D116" s="54"/>
      <c r="E116" s="54"/>
      <c r="F116" s="54"/>
      <c r="G116" s="103"/>
      <c r="H116" s="103"/>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row>
    <row r="117" spans="1:32" ht="18.75" x14ac:dyDescent="0.3">
      <c r="A117" s="54"/>
      <c r="B117" s="54"/>
      <c r="C117" s="54"/>
      <c r="D117" s="54"/>
      <c r="E117" s="54"/>
      <c r="F117" s="54"/>
      <c r="G117" s="103"/>
      <c r="H117" s="103"/>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row>
    <row r="118" spans="1:32" ht="18.75" x14ac:dyDescent="0.3">
      <c r="A118" s="54"/>
      <c r="B118" s="54"/>
      <c r="C118" s="54"/>
      <c r="D118" s="54"/>
      <c r="E118" s="54"/>
      <c r="F118" s="54"/>
      <c r="G118" s="103"/>
      <c r="H118" s="103"/>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row>
    <row r="119" spans="1:32" ht="18.75" x14ac:dyDescent="0.3">
      <c r="A119" s="54"/>
      <c r="B119" s="54"/>
      <c r="C119" s="54"/>
      <c r="D119" s="54"/>
      <c r="E119" s="54"/>
      <c r="F119" s="54"/>
      <c r="G119" s="103"/>
      <c r="H119" s="103"/>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row>
    <row r="120" spans="1:32" ht="18.75" x14ac:dyDescent="0.3">
      <c r="A120" s="54"/>
      <c r="B120" s="54"/>
      <c r="C120" s="54"/>
      <c r="D120" s="54"/>
      <c r="E120" s="54"/>
      <c r="F120" s="54"/>
      <c r="G120" s="103"/>
      <c r="H120" s="103"/>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row>
    <row r="121" spans="1:32" ht="18.75" x14ac:dyDescent="0.3">
      <c r="A121" s="54"/>
      <c r="B121" s="54"/>
      <c r="C121" s="54"/>
      <c r="D121" s="54"/>
      <c r="E121" s="54"/>
      <c r="F121" s="54"/>
      <c r="G121" s="103"/>
      <c r="H121" s="103"/>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row>
    <row r="122" spans="1:32" ht="18.75" x14ac:dyDescent="0.3">
      <c r="A122" s="54"/>
      <c r="B122" s="54"/>
      <c r="C122" s="54"/>
      <c r="D122" s="54"/>
      <c r="E122" s="54"/>
      <c r="F122" s="54"/>
      <c r="G122" s="103"/>
      <c r="H122" s="103"/>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row>
    <row r="123" spans="1:32" ht="18.75" x14ac:dyDescent="0.3">
      <c r="A123" s="54"/>
      <c r="B123" s="54"/>
      <c r="C123" s="54"/>
      <c r="D123" s="54"/>
      <c r="E123" s="54"/>
      <c r="F123" s="54"/>
      <c r="G123" s="103"/>
      <c r="H123" s="103"/>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row>
    <row r="124" spans="1:32" ht="18.75" x14ac:dyDescent="0.3">
      <c r="A124" s="54"/>
      <c r="B124" s="54"/>
      <c r="C124" s="54"/>
      <c r="D124" s="54"/>
      <c r="E124" s="54"/>
      <c r="F124" s="54"/>
      <c r="G124" s="103"/>
      <c r="H124" s="103"/>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row>
    <row r="125" spans="1:32" ht="18.75" x14ac:dyDescent="0.3">
      <c r="A125" s="54"/>
      <c r="B125" s="54"/>
      <c r="C125" s="54"/>
      <c r="D125" s="54"/>
      <c r="E125" s="54"/>
      <c r="F125" s="54"/>
      <c r="G125" s="103"/>
      <c r="H125" s="103"/>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row>
    <row r="126" spans="1:32" ht="18.75" x14ac:dyDescent="0.3">
      <c r="A126" s="54"/>
      <c r="B126" s="54"/>
      <c r="C126" s="54"/>
      <c r="D126" s="54"/>
      <c r="E126" s="54"/>
      <c r="F126" s="54"/>
      <c r="G126" s="103"/>
      <c r="H126" s="103"/>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row>
    <row r="127" spans="1:32" ht="18.75" x14ac:dyDescent="0.3">
      <c r="A127" s="54"/>
      <c r="B127" s="54"/>
      <c r="C127" s="54"/>
      <c r="D127" s="54"/>
      <c r="E127" s="54"/>
      <c r="F127" s="54"/>
      <c r="G127" s="103"/>
      <c r="H127" s="103"/>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row>
    <row r="128" spans="1:32" ht="18.75" x14ac:dyDescent="0.3">
      <c r="A128" s="54"/>
      <c r="B128" s="54"/>
      <c r="C128" s="54"/>
      <c r="D128" s="54"/>
      <c r="E128" s="54"/>
      <c r="F128" s="54"/>
      <c r="G128" s="103"/>
      <c r="H128" s="103"/>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row>
    <row r="129" spans="1:32" ht="18.75" x14ac:dyDescent="0.3">
      <c r="A129" s="54"/>
      <c r="B129" s="54"/>
      <c r="C129" s="54"/>
      <c r="D129" s="54"/>
      <c r="E129" s="54"/>
      <c r="F129" s="54"/>
      <c r="G129" s="103"/>
      <c r="H129" s="103"/>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row>
    <row r="130" spans="1:32" ht="18.75" x14ac:dyDescent="0.3">
      <c r="A130" s="54"/>
      <c r="B130" s="54"/>
      <c r="C130" s="54"/>
      <c r="D130" s="54"/>
      <c r="E130" s="54"/>
      <c r="F130" s="54"/>
      <c r="G130" s="103"/>
      <c r="H130" s="103"/>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row>
    <row r="131" spans="1:32" ht="18.75" x14ac:dyDescent="0.3">
      <c r="A131" s="54"/>
      <c r="B131" s="54"/>
      <c r="C131" s="54"/>
      <c r="D131" s="54"/>
      <c r="E131" s="54"/>
      <c r="F131" s="54"/>
      <c r="G131" s="103"/>
      <c r="H131" s="103"/>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row>
    <row r="132" spans="1:32" ht="18.75" x14ac:dyDescent="0.3">
      <c r="A132" s="54"/>
      <c r="B132" s="54"/>
      <c r="C132" s="54"/>
      <c r="D132" s="54"/>
      <c r="E132" s="54"/>
      <c r="F132" s="54"/>
      <c r="G132" s="103"/>
      <c r="H132" s="103"/>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row>
    <row r="133" spans="1:32" ht="18.75" x14ac:dyDescent="0.3">
      <c r="A133" s="54"/>
      <c r="B133" s="54"/>
      <c r="C133" s="54"/>
      <c r="D133" s="54"/>
      <c r="E133" s="54"/>
      <c r="F133" s="54"/>
      <c r="G133" s="103"/>
      <c r="H133" s="103"/>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row>
    <row r="134" spans="1:32" ht="18.75" x14ac:dyDescent="0.3">
      <c r="A134" s="54"/>
      <c r="B134" s="54"/>
      <c r="C134" s="54"/>
      <c r="D134" s="54"/>
      <c r="E134" s="54"/>
      <c r="F134" s="54"/>
      <c r="G134" s="103"/>
      <c r="H134" s="103"/>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row>
    <row r="135" spans="1:32" ht="18.75" x14ac:dyDescent="0.3">
      <c r="A135" s="54"/>
      <c r="B135" s="54"/>
      <c r="C135" s="54"/>
      <c r="D135" s="54"/>
      <c r="E135" s="54"/>
      <c r="F135" s="54"/>
      <c r="G135" s="103"/>
      <c r="H135" s="103"/>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row>
    <row r="136" spans="1:32" ht="18.75" x14ac:dyDescent="0.3">
      <c r="A136" s="54"/>
      <c r="B136" s="54"/>
      <c r="C136" s="54"/>
      <c r="D136" s="54"/>
      <c r="E136" s="54"/>
      <c r="F136" s="54"/>
      <c r="G136" s="103"/>
      <c r="H136" s="103"/>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row>
    <row r="137" spans="1:32" ht="18.75" x14ac:dyDescent="0.3">
      <c r="A137" s="54"/>
      <c r="B137" s="54"/>
      <c r="C137" s="54"/>
      <c r="D137" s="54"/>
      <c r="E137" s="54"/>
      <c r="F137" s="54"/>
      <c r="G137" s="103"/>
      <c r="H137" s="103"/>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row>
    <row r="138" spans="1:32" ht="18.75" x14ac:dyDescent="0.3">
      <c r="A138" s="54"/>
      <c r="B138" s="54"/>
      <c r="C138" s="54"/>
      <c r="D138" s="54"/>
      <c r="E138" s="54"/>
      <c r="F138" s="54"/>
      <c r="G138" s="103"/>
      <c r="H138" s="103"/>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row>
    <row r="139" spans="1:32" ht="18.75" x14ac:dyDescent="0.3">
      <c r="A139" s="54"/>
      <c r="B139" s="54"/>
      <c r="C139" s="54"/>
      <c r="D139" s="54"/>
      <c r="E139" s="54"/>
      <c r="F139" s="54"/>
      <c r="G139" s="103"/>
      <c r="H139" s="103"/>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row>
    <row r="140" spans="1:32" ht="18.75" x14ac:dyDescent="0.3">
      <c r="A140" s="54"/>
      <c r="B140" s="54"/>
      <c r="C140" s="54"/>
      <c r="D140" s="54"/>
      <c r="E140" s="54"/>
      <c r="F140" s="54"/>
      <c r="G140" s="103"/>
      <c r="H140" s="103"/>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row>
    <row r="141" spans="1:32" ht="18.75" x14ac:dyDescent="0.3">
      <c r="A141" s="54"/>
      <c r="B141" s="54"/>
      <c r="C141" s="54"/>
      <c r="D141" s="54"/>
      <c r="E141" s="54"/>
      <c r="F141" s="54"/>
      <c r="G141" s="103"/>
      <c r="H141" s="103"/>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row>
    <row r="142" spans="1:32" ht="18.75" x14ac:dyDescent="0.3">
      <c r="A142" s="54"/>
      <c r="B142" s="54"/>
      <c r="C142" s="54"/>
      <c r="D142" s="54"/>
      <c r="E142" s="54"/>
      <c r="F142" s="54"/>
      <c r="G142" s="103"/>
      <c r="H142" s="103"/>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row>
    <row r="143" spans="1:32" ht="18.75" x14ac:dyDescent="0.3">
      <c r="A143" s="54"/>
      <c r="B143" s="54"/>
      <c r="C143" s="54"/>
      <c r="D143" s="54"/>
      <c r="E143" s="54"/>
      <c r="F143" s="54"/>
      <c r="G143" s="103"/>
      <c r="H143" s="103"/>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row>
    <row r="144" spans="1:32" ht="18.75" x14ac:dyDescent="0.3">
      <c r="A144" s="54"/>
      <c r="B144" s="54"/>
      <c r="C144" s="54"/>
      <c r="D144" s="54"/>
      <c r="E144" s="54"/>
      <c r="F144" s="54"/>
      <c r="G144" s="103"/>
      <c r="H144" s="103"/>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row>
    <row r="145" spans="1:32" ht="18.75" x14ac:dyDescent="0.3">
      <c r="A145" s="54"/>
      <c r="B145" s="54"/>
      <c r="C145" s="54"/>
      <c r="D145" s="54"/>
      <c r="E145" s="54"/>
      <c r="F145" s="54"/>
      <c r="G145" s="103"/>
      <c r="H145" s="103"/>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row>
    <row r="146" spans="1:32" ht="18.75" x14ac:dyDescent="0.3">
      <c r="A146" s="54"/>
      <c r="B146" s="54"/>
      <c r="C146" s="54"/>
      <c r="D146" s="54"/>
      <c r="E146" s="54"/>
      <c r="F146" s="54"/>
      <c r="G146" s="103"/>
      <c r="H146" s="103"/>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row>
    <row r="147" spans="1:32" ht="18.75" x14ac:dyDescent="0.3">
      <c r="A147" s="54"/>
      <c r="B147" s="54"/>
      <c r="C147" s="54"/>
      <c r="D147" s="54"/>
      <c r="E147" s="54"/>
      <c r="F147" s="54"/>
      <c r="G147" s="103"/>
      <c r="H147" s="103"/>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row>
    <row r="148" spans="1:32" ht="18.75" x14ac:dyDescent="0.3">
      <c r="A148" s="54"/>
      <c r="B148" s="54"/>
      <c r="C148" s="54"/>
      <c r="D148" s="54"/>
      <c r="E148" s="54"/>
      <c r="F148" s="54"/>
      <c r="G148" s="103"/>
      <c r="H148" s="103"/>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row>
    <row r="149" spans="1:32" ht="18.75" x14ac:dyDescent="0.3">
      <c r="A149" s="54"/>
      <c r="B149" s="54"/>
      <c r="C149" s="54"/>
      <c r="D149" s="54"/>
      <c r="E149" s="54"/>
      <c r="F149" s="54"/>
      <c r="G149" s="103"/>
      <c r="H149" s="103"/>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row>
    <row r="150" spans="1:32" ht="18.75" x14ac:dyDescent="0.3">
      <c r="A150" s="54"/>
      <c r="B150" s="54"/>
      <c r="C150" s="54"/>
      <c r="D150" s="54"/>
      <c r="E150" s="54"/>
      <c r="F150" s="54"/>
      <c r="G150" s="103"/>
      <c r="H150" s="103"/>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row>
    <row r="151" spans="1:32" ht="18.75" x14ac:dyDescent="0.3">
      <c r="A151" s="54"/>
      <c r="B151" s="54"/>
      <c r="C151" s="54"/>
      <c r="D151" s="54"/>
      <c r="E151" s="54"/>
      <c r="F151" s="54"/>
      <c r="G151" s="103"/>
      <c r="H151" s="103"/>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row>
    <row r="152" spans="1:32" ht="18.75" x14ac:dyDescent="0.3">
      <c r="A152" s="54"/>
      <c r="B152" s="54"/>
      <c r="C152" s="54"/>
      <c r="D152" s="54"/>
      <c r="E152" s="54"/>
      <c r="F152" s="54"/>
      <c r="G152" s="103"/>
      <c r="H152" s="103"/>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row>
    <row r="153" spans="1:32" ht="18.75" x14ac:dyDescent="0.3">
      <c r="A153" s="54"/>
      <c r="B153" s="54"/>
      <c r="C153" s="54"/>
      <c r="D153" s="54"/>
      <c r="E153" s="54"/>
      <c r="F153" s="54"/>
      <c r="G153" s="103"/>
      <c r="H153" s="103"/>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row>
    <row r="154" spans="1:32" ht="18.75" x14ac:dyDescent="0.3">
      <c r="A154" s="54"/>
      <c r="B154" s="54"/>
      <c r="C154" s="54"/>
      <c r="D154" s="54"/>
      <c r="E154" s="54"/>
      <c r="F154" s="54"/>
      <c r="G154" s="103"/>
      <c r="H154" s="103"/>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row>
    <row r="155" spans="1:32" ht="18.75" x14ac:dyDescent="0.3">
      <c r="A155" s="54"/>
      <c r="B155" s="54"/>
      <c r="C155" s="54"/>
      <c r="D155" s="54"/>
      <c r="E155" s="54"/>
      <c r="F155" s="54"/>
      <c r="G155" s="103"/>
      <c r="H155" s="103"/>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row>
    <row r="156" spans="1:32" ht="18.75" x14ac:dyDescent="0.3">
      <c r="A156" s="54"/>
      <c r="B156" s="54"/>
      <c r="C156" s="54"/>
      <c r="D156" s="54"/>
      <c r="E156" s="54"/>
      <c r="F156" s="54"/>
      <c r="G156" s="103"/>
      <c r="H156" s="103"/>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row>
    <row r="157" spans="1:32" ht="18.75" x14ac:dyDescent="0.3">
      <c r="A157" s="54"/>
      <c r="B157" s="54"/>
      <c r="C157" s="54"/>
      <c r="D157" s="54"/>
      <c r="E157" s="54"/>
      <c r="F157" s="54"/>
      <c r="G157" s="103"/>
      <c r="H157" s="103"/>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row>
    <row r="158" spans="1:32" ht="18.75" x14ac:dyDescent="0.3">
      <c r="A158" s="54"/>
      <c r="B158" s="54"/>
      <c r="C158" s="54"/>
      <c r="D158" s="54"/>
      <c r="E158" s="54"/>
      <c r="F158" s="54"/>
      <c r="G158" s="103"/>
      <c r="H158" s="103"/>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row>
    <row r="159" spans="1:32" ht="18.75" x14ac:dyDescent="0.3">
      <c r="A159" s="54"/>
      <c r="B159" s="54"/>
      <c r="C159" s="54"/>
      <c r="D159" s="54"/>
      <c r="E159" s="54"/>
      <c r="F159" s="54"/>
      <c r="G159" s="103"/>
      <c r="H159" s="103"/>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row>
    <row r="160" spans="1:32" ht="18.75" x14ac:dyDescent="0.3">
      <c r="A160" s="54"/>
      <c r="B160" s="54"/>
      <c r="C160" s="54"/>
      <c r="D160" s="54"/>
      <c r="E160" s="54"/>
      <c r="F160" s="54"/>
      <c r="G160" s="103"/>
      <c r="H160" s="103"/>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row>
    <row r="161" spans="1:32" ht="18.75" x14ac:dyDescent="0.3">
      <c r="A161" s="54"/>
      <c r="B161" s="54"/>
      <c r="C161" s="54"/>
      <c r="D161" s="54"/>
      <c r="E161" s="54"/>
      <c r="F161" s="54"/>
      <c r="G161" s="103"/>
      <c r="H161" s="103"/>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row>
    <row r="162" spans="1:32" ht="18.75" x14ac:dyDescent="0.3">
      <c r="A162" s="54"/>
      <c r="B162" s="54"/>
      <c r="C162" s="54"/>
      <c r="D162" s="54"/>
      <c r="E162" s="54"/>
      <c r="F162" s="54"/>
      <c r="G162" s="103"/>
      <c r="H162" s="103"/>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row>
    <row r="163" spans="1:32" ht="18.75" x14ac:dyDescent="0.3">
      <c r="A163" s="54"/>
      <c r="B163" s="54"/>
      <c r="C163" s="54"/>
      <c r="D163" s="54"/>
      <c r="E163" s="54"/>
      <c r="F163" s="54"/>
      <c r="G163" s="103"/>
      <c r="H163" s="103"/>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row>
    <row r="164" spans="1:32" ht="18.75" x14ac:dyDescent="0.3">
      <c r="A164" s="54"/>
      <c r="B164" s="54"/>
      <c r="C164" s="54"/>
      <c r="D164" s="54"/>
      <c r="E164" s="54"/>
      <c r="F164" s="54"/>
      <c r="G164" s="103"/>
      <c r="H164" s="103"/>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row>
    <row r="165" spans="1:32" ht="18.75" x14ac:dyDescent="0.3">
      <c r="A165" s="54"/>
      <c r="B165" s="54"/>
      <c r="C165" s="54"/>
      <c r="D165" s="54"/>
      <c r="E165" s="54"/>
      <c r="F165" s="54"/>
      <c r="G165" s="103"/>
      <c r="H165" s="103"/>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row>
    <row r="166" spans="1:32" ht="18.75" x14ac:dyDescent="0.3">
      <c r="A166" s="54"/>
      <c r="B166" s="54"/>
      <c r="C166" s="54"/>
      <c r="D166" s="54"/>
      <c r="E166" s="54"/>
      <c r="F166" s="54"/>
      <c r="G166" s="103"/>
      <c r="H166" s="103"/>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row>
    <row r="167" spans="1:32" ht="18.75" x14ac:dyDescent="0.3">
      <c r="A167" s="54"/>
      <c r="B167" s="54"/>
      <c r="C167" s="54"/>
      <c r="D167" s="54"/>
      <c r="E167" s="54"/>
      <c r="F167" s="54"/>
      <c r="G167" s="103"/>
      <c r="H167" s="103"/>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row>
    <row r="168" spans="1:32" ht="18.75" x14ac:dyDescent="0.3">
      <c r="A168" s="54"/>
      <c r="B168" s="54"/>
      <c r="C168" s="54"/>
      <c r="D168" s="54"/>
      <c r="E168" s="54"/>
      <c r="F168" s="54"/>
      <c r="G168" s="103"/>
      <c r="H168" s="103"/>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row>
    <row r="169" spans="1:32" ht="18.75" x14ac:dyDescent="0.3">
      <c r="A169" s="54"/>
      <c r="B169" s="54"/>
      <c r="C169" s="54"/>
      <c r="D169" s="54"/>
      <c r="E169" s="54"/>
      <c r="F169" s="54"/>
      <c r="G169" s="103"/>
      <c r="H169" s="103"/>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row>
    <row r="170" spans="1:32" ht="18.75" x14ac:dyDescent="0.3">
      <c r="A170" s="54"/>
      <c r="B170" s="54"/>
      <c r="C170" s="54"/>
      <c r="D170" s="54"/>
      <c r="E170" s="54"/>
      <c r="F170" s="54"/>
      <c r="G170" s="103"/>
      <c r="H170" s="103"/>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row>
    <row r="171" spans="1:32" ht="18.75" x14ac:dyDescent="0.3">
      <c r="A171" s="54"/>
      <c r="B171" s="54"/>
      <c r="C171" s="54"/>
      <c r="D171" s="54"/>
      <c r="E171" s="54"/>
      <c r="F171" s="54"/>
      <c r="G171" s="103"/>
      <c r="H171" s="103"/>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row>
    <row r="172" spans="1:32" ht="18.75" x14ac:dyDescent="0.3">
      <c r="A172" s="54"/>
      <c r="B172" s="54"/>
      <c r="C172" s="54"/>
      <c r="D172" s="54"/>
      <c r="E172" s="54"/>
      <c r="F172" s="54"/>
      <c r="G172" s="103"/>
      <c r="H172" s="103"/>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row>
    <row r="173" spans="1:32" ht="18.75" x14ac:dyDescent="0.3">
      <c r="A173" s="54"/>
      <c r="B173" s="54"/>
      <c r="C173" s="54"/>
      <c r="D173" s="54"/>
      <c r="E173" s="54"/>
      <c r="F173" s="54"/>
      <c r="G173" s="103"/>
      <c r="H173" s="103"/>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row>
    <row r="174" spans="1:32" ht="18.75" x14ac:dyDescent="0.3">
      <c r="A174" s="54"/>
      <c r="B174" s="54"/>
      <c r="C174" s="54"/>
      <c r="D174" s="54"/>
      <c r="E174" s="54"/>
      <c r="F174" s="54"/>
      <c r="G174" s="103"/>
      <c r="H174" s="103"/>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row>
    <row r="175" spans="1:32" ht="18.75" x14ac:dyDescent="0.3">
      <c r="A175" s="54"/>
      <c r="B175" s="54"/>
      <c r="C175" s="54"/>
      <c r="D175" s="54"/>
      <c r="E175" s="54"/>
      <c r="F175" s="54"/>
      <c r="G175" s="103"/>
      <c r="H175" s="103"/>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row>
    <row r="176" spans="1:32" ht="18.75" x14ac:dyDescent="0.3">
      <c r="A176" s="54"/>
      <c r="B176" s="54"/>
      <c r="C176" s="54"/>
      <c r="D176" s="54"/>
      <c r="E176" s="54"/>
      <c r="F176" s="54"/>
      <c r="G176" s="103"/>
      <c r="H176" s="103"/>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row>
    <row r="177" spans="1:32" ht="18.75" x14ac:dyDescent="0.3">
      <c r="A177" s="54"/>
      <c r="B177" s="54"/>
      <c r="C177" s="54"/>
      <c r="D177" s="54"/>
      <c r="E177" s="54"/>
      <c r="F177" s="54"/>
      <c r="G177" s="103"/>
      <c r="H177" s="103"/>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row>
    <row r="178" spans="1:32" ht="18.75" x14ac:dyDescent="0.3">
      <c r="A178" s="54"/>
      <c r="B178" s="54"/>
      <c r="C178" s="54"/>
      <c r="D178" s="54"/>
      <c r="E178" s="54"/>
      <c r="F178" s="54"/>
      <c r="G178" s="103"/>
      <c r="H178" s="103"/>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row>
    <row r="179" spans="1:32" ht="18.75" x14ac:dyDescent="0.3">
      <c r="A179" s="54"/>
      <c r="B179" s="54"/>
      <c r="C179" s="54"/>
      <c r="D179" s="54"/>
      <c r="E179" s="54"/>
      <c r="F179" s="54"/>
      <c r="G179" s="103"/>
      <c r="H179" s="103"/>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row>
    <row r="180" spans="1:32" ht="18.75" x14ac:dyDescent="0.3">
      <c r="A180" s="54"/>
      <c r="B180" s="54"/>
      <c r="C180" s="54"/>
      <c r="D180" s="54"/>
      <c r="E180" s="54"/>
      <c r="F180" s="54"/>
      <c r="G180" s="103"/>
      <c r="H180" s="103"/>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row>
    <row r="181" spans="1:32" ht="18.75" x14ac:dyDescent="0.3">
      <c r="A181" s="54"/>
      <c r="B181" s="54"/>
      <c r="C181" s="54"/>
      <c r="D181" s="54"/>
      <c r="E181" s="54"/>
      <c r="F181" s="54"/>
      <c r="G181" s="103"/>
      <c r="H181" s="103"/>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row>
    <row r="182" spans="1:32" ht="18.75" x14ac:dyDescent="0.3">
      <c r="A182" s="54"/>
      <c r="B182" s="54"/>
      <c r="C182" s="54"/>
      <c r="D182" s="54"/>
      <c r="E182" s="54"/>
      <c r="F182" s="54"/>
      <c r="G182" s="103"/>
      <c r="H182" s="103"/>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row>
    <row r="183" spans="1:32" ht="18.75" x14ac:dyDescent="0.3">
      <c r="A183" s="54"/>
      <c r="B183" s="54"/>
      <c r="C183" s="54"/>
      <c r="D183" s="54"/>
      <c r="E183" s="54"/>
      <c r="F183" s="54"/>
      <c r="G183" s="103"/>
      <c r="H183" s="103"/>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row>
    <row r="184" spans="1:32" ht="18.75" x14ac:dyDescent="0.3">
      <c r="A184" s="54"/>
      <c r="B184" s="54"/>
      <c r="C184" s="54"/>
      <c r="D184" s="54"/>
      <c r="E184" s="54"/>
      <c r="F184" s="54"/>
      <c r="G184" s="103"/>
      <c r="H184" s="103"/>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row>
    <row r="185" spans="1:32" ht="18.75" x14ac:dyDescent="0.3">
      <c r="A185" s="54"/>
      <c r="B185" s="54"/>
      <c r="C185" s="54"/>
      <c r="D185" s="54"/>
      <c r="E185" s="54"/>
      <c r="F185" s="54"/>
      <c r="G185" s="103"/>
      <c r="H185" s="103"/>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row>
    <row r="186" spans="1:32" ht="18.75" x14ac:dyDescent="0.3">
      <c r="A186" s="54"/>
      <c r="B186" s="54"/>
      <c r="C186" s="54"/>
      <c r="D186" s="54"/>
      <c r="E186" s="54"/>
      <c r="F186" s="54"/>
      <c r="G186" s="103"/>
      <c r="H186" s="103"/>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row>
    <row r="187" spans="1:32" ht="18.75" x14ac:dyDescent="0.3">
      <c r="A187" s="54"/>
      <c r="B187" s="54"/>
      <c r="C187" s="54"/>
      <c r="D187" s="54"/>
      <c r="E187" s="54"/>
      <c r="F187" s="54"/>
      <c r="G187" s="103"/>
      <c r="H187" s="103"/>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row>
    <row r="188" spans="1:32" ht="18.75" x14ac:dyDescent="0.3">
      <c r="A188" s="54"/>
      <c r="B188" s="54"/>
      <c r="C188" s="54"/>
      <c r="D188" s="54"/>
      <c r="E188" s="54"/>
      <c r="F188" s="54"/>
      <c r="G188" s="103"/>
      <c r="H188" s="103"/>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row>
    <row r="189" spans="1:32" ht="18.75" x14ac:dyDescent="0.3">
      <c r="A189" s="54"/>
      <c r="B189" s="54"/>
      <c r="C189" s="54"/>
      <c r="D189" s="54"/>
      <c r="E189" s="54"/>
      <c r="F189" s="54"/>
      <c r="G189" s="103"/>
      <c r="H189" s="103"/>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row>
    <row r="190" spans="1:32" ht="18.75" x14ac:dyDescent="0.3">
      <c r="A190" s="54"/>
      <c r="B190" s="54"/>
      <c r="C190" s="54"/>
      <c r="D190" s="54"/>
      <c r="E190" s="54"/>
      <c r="F190" s="54"/>
      <c r="G190" s="103"/>
      <c r="H190" s="103"/>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row>
    <row r="191" spans="1:32" ht="18.75" x14ac:dyDescent="0.3">
      <c r="A191" s="54"/>
      <c r="B191" s="54"/>
      <c r="C191" s="54"/>
      <c r="D191" s="54"/>
      <c r="E191" s="54"/>
      <c r="F191" s="54"/>
      <c r="G191" s="103"/>
      <c r="H191" s="103"/>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row>
    <row r="192" spans="1:32" ht="18.75" x14ac:dyDescent="0.3">
      <c r="A192" s="54"/>
      <c r="B192" s="54"/>
      <c r="C192" s="54"/>
      <c r="D192" s="54"/>
      <c r="E192" s="54"/>
      <c r="F192" s="54"/>
      <c r="G192" s="103"/>
      <c r="H192" s="103"/>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row>
    <row r="193" spans="1:32" ht="18.75" x14ac:dyDescent="0.3">
      <c r="A193" s="54"/>
      <c r="B193" s="54"/>
      <c r="C193" s="54"/>
      <c r="D193" s="54"/>
      <c r="E193" s="54"/>
      <c r="F193" s="54"/>
      <c r="G193" s="103"/>
      <c r="H193" s="103"/>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row>
    <row r="194" spans="1:32" ht="18.75" x14ac:dyDescent="0.3">
      <c r="A194" s="54"/>
      <c r="B194" s="54"/>
      <c r="C194" s="54"/>
      <c r="D194" s="54"/>
      <c r="E194" s="54"/>
      <c r="F194" s="54"/>
      <c r="G194" s="103"/>
      <c r="H194" s="103"/>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row>
    <row r="195" spans="1:32" ht="18.75" x14ac:dyDescent="0.3">
      <c r="A195" s="54"/>
      <c r="B195" s="54"/>
      <c r="C195" s="54"/>
      <c r="D195" s="54"/>
      <c r="E195" s="54"/>
      <c r="F195" s="54"/>
      <c r="G195" s="103"/>
      <c r="H195" s="103"/>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row>
    <row r="196" spans="1:32" ht="18.75" x14ac:dyDescent="0.3">
      <c r="A196" s="54"/>
      <c r="B196" s="54"/>
      <c r="C196" s="54"/>
      <c r="D196" s="54"/>
      <c r="E196" s="54"/>
      <c r="F196" s="54"/>
      <c r="G196" s="103"/>
      <c r="H196" s="103"/>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row>
    <row r="197" spans="1:32" ht="18.75" x14ac:dyDescent="0.3">
      <c r="A197" s="54"/>
      <c r="B197" s="54"/>
      <c r="C197" s="54"/>
      <c r="D197" s="54"/>
      <c r="E197" s="54"/>
      <c r="F197" s="54"/>
      <c r="G197" s="103"/>
      <c r="H197" s="103"/>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row>
    <row r="198" spans="1:32" ht="18.75" x14ac:dyDescent="0.3">
      <c r="A198" s="54"/>
      <c r="B198" s="54"/>
      <c r="C198" s="54"/>
      <c r="D198" s="54"/>
      <c r="E198" s="54"/>
      <c r="F198" s="54"/>
      <c r="G198" s="103"/>
      <c r="H198" s="103"/>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row>
    <row r="199" spans="1:32" ht="18.75" x14ac:dyDescent="0.3">
      <c r="A199" s="54"/>
      <c r="B199" s="54"/>
      <c r="C199" s="54"/>
      <c r="D199" s="54"/>
      <c r="E199" s="54"/>
      <c r="F199" s="54"/>
      <c r="G199" s="103"/>
      <c r="H199" s="103"/>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row>
    <row r="200" spans="1:32" ht="18.75" x14ac:dyDescent="0.3">
      <c r="A200" s="54"/>
      <c r="B200" s="54"/>
      <c r="C200" s="54"/>
      <c r="D200" s="54"/>
      <c r="E200" s="54"/>
      <c r="F200" s="54"/>
      <c r="G200" s="103"/>
      <c r="H200" s="103"/>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row>
    <row r="201" spans="1:32" ht="18.75" x14ac:dyDescent="0.3">
      <c r="A201" s="54"/>
      <c r="B201" s="54"/>
      <c r="C201" s="54"/>
      <c r="D201" s="54"/>
      <c r="E201" s="54"/>
      <c r="F201" s="54"/>
      <c r="G201" s="103"/>
      <c r="H201" s="103"/>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row>
    <row r="202" spans="1:32" ht="18.75" x14ac:dyDescent="0.3">
      <c r="A202" s="54"/>
      <c r="B202" s="54"/>
      <c r="C202" s="54"/>
      <c r="D202" s="54"/>
      <c r="E202" s="54"/>
      <c r="F202" s="54"/>
      <c r="G202" s="103"/>
      <c r="H202" s="103"/>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row>
    <row r="203" spans="1:32" ht="18.75" x14ac:dyDescent="0.3">
      <c r="A203" s="54"/>
      <c r="B203" s="54"/>
      <c r="C203" s="54"/>
      <c r="D203" s="54"/>
      <c r="E203" s="54"/>
      <c r="F203" s="54"/>
      <c r="G203" s="103"/>
      <c r="H203" s="103"/>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row>
    <row r="204" spans="1:32" ht="18.75" x14ac:dyDescent="0.3">
      <c r="A204" s="54"/>
      <c r="B204" s="54"/>
      <c r="C204" s="54"/>
      <c r="D204" s="54"/>
      <c r="E204" s="54"/>
      <c r="F204" s="54"/>
      <c r="G204" s="103"/>
      <c r="H204" s="103"/>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row>
    <row r="205" spans="1:32" ht="18.75" x14ac:dyDescent="0.3">
      <c r="A205" s="54"/>
      <c r="B205" s="54"/>
      <c r="C205" s="54"/>
      <c r="D205" s="54"/>
      <c r="E205" s="54"/>
      <c r="F205" s="54"/>
      <c r="G205" s="103"/>
      <c r="H205" s="103"/>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row>
    <row r="206" spans="1:32" ht="18.75" x14ac:dyDescent="0.3">
      <c r="A206" s="54"/>
      <c r="B206" s="54"/>
      <c r="C206" s="54"/>
      <c r="D206" s="54"/>
      <c r="E206" s="54"/>
      <c r="F206" s="54"/>
      <c r="G206" s="103"/>
      <c r="H206" s="103"/>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row>
    <row r="207" spans="1:32" ht="18.75" x14ac:dyDescent="0.3">
      <c r="A207" s="54"/>
      <c r="B207" s="54"/>
      <c r="C207" s="54"/>
      <c r="D207" s="54"/>
      <c r="E207" s="54"/>
      <c r="F207" s="54"/>
      <c r="G207" s="103"/>
      <c r="H207" s="103"/>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row>
    <row r="208" spans="1:32" ht="18.75" x14ac:dyDescent="0.3">
      <c r="A208" s="54"/>
      <c r="B208" s="54"/>
      <c r="C208" s="54"/>
      <c r="D208" s="54"/>
      <c r="E208" s="54"/>
      <c r="F208" s="54"/>
      <c r="G208" s="103"/>
      <c r="H208" s="103"/>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row>
    <row r="209" spans="1:32" ht="18.75" x14ac:dyDescent="0.3">
      <c r="A209" s="54"/>
      <c r="B209" s="54"/>
      <c r="C209" s="54"/>
      <c r="D209" s="54"/>
      <c r="E209" s="54"/>
      <c r="F209" s="54"/>
      <c r="G209" s="103"/>
      <c r="H209" s="103"/>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row>
    <row r="210" spans="1:32" ht="18.75" x14ac:dyDescent="0.3">
      <c r="A210" s="54"/>
      <c r="B210" s="54"/>
      <c r="C210" s="54"/>
      <c r="D210" s="54"/>
      <c r="E210" s="54"/>
      <c r="F210" s="54"/>
      <c r="G210" s="103"/>
      <c r="H210" s="103"/>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row>
    <row r="211" spans="1:32" ht="18.75" x14ac:dyDescent="0.3">
      <c r="A211" s="54"/>
      <c r="B211" s="54"/>
      <c r="C211" s="54"/>
      <c r="D211" s="54"/>
      <c r="E211" s="54"/>
      <c r="F211" s="54"/>
      <c r="G211" s="103"/>
      <c r="H211" s="103"/>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row>
    <row r="212" spans="1:32" ht="18.75" x14ac:dyDescent="0.3">
      <c r="A212" s="54"/>
      <c r="B212" s="54"/>
      <c r="C212" s="54"/>
      <c r="D212" s="54"/>
      <c r="E212" s="54"/>
      <c r="F212" s="54"/>
      <c r="G212" s="103"/>
      <c r="H212" s="103"/>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row>
    <row r="213" spans="1:32" ht="18.75" x14ac:dyDescent="0.3">
      <c r="A213" s="54"/>
      <c r="B213" s="54"/>
      <c r="C213" s="54"/>
      <c r="D213" s="54"/>
      <c r="E213" s="54"/>
      <c r="F213" s="54"/>
      <c r="G213" s="103"/>
      <c r="H213" s="103"/>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row>
    <row r="214" spans="1:32" ht="18.75" x14ac:dyDescent="0.3">
      <c r="A214" s="54"/>
      <c r="B214" s="54"/>
      <c r="C214" s="54"/>
      <c r="D214" s="54"/>
      <c r="E214" s="54"/>
      <c r="F214" s="54"/>
      <c r="G214" s="103"/>
      <c r="H214" s="103"/>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row>
    <row r="215" spans="1:32" ht="18.75" x14ac:dyDescent="0.3">
      <c r="A215" s="54"/>
      <c r="B215" s="54"/>
      <c r="C215" s="54"/>
      <c r="D215" s="54"/>
      <c r="E215" s="54"/>
      <c r="F215" s="54"/>
      <c r="G215" s="103"/>
      <c r="H215" s="103"/>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row>
    <row r="216" spans="1:32" ht="18.75" x14ac:dyDescent="0.3">
      <c r="A216" s="54"/>
      <c r="B216" s="54"/>
      <c r="C216" s="54"/>
      <c r="D216" s="54"/>
      <c r="E216" s="54"/>
      <c r="F216" s="54"/>
      <c r="G216" s="103"/>
      <c r="H216" s="103"/>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row>
    <row r="217" spans="1:32" ht="18.75" x14ac:dyDescent="0.3">
      <c r="A217" s="54"/>
      <c r="B217" s="54"/>
      <c r="C217" s="54"/>
      <c r="D217" s="54"/>
      <c r="E217" s="54"/>
      <c r="F217" s="54"/>
      <c r="G217" s="103"/>
      <c r="H217" s="103"/>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row>
    <row r="218" spans="1:32" ht="18.75" x14ac:dyDescent="0.3">
      <c r="A218" s="54"/>
      <c r="B218" s="54"/>
      <c r="C218" s="54"/>
      <c r="D218" s="54"/>
      <c r="E218" s="54"/>
      <c r="F218" s="54"/>
      <c r="G218" s="103"/>
      <c r="H218" s="103"/>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row>
    <row r="219" spans="1:32" ht="18.75" x14ac:dyDescent="0.3">
      <c r="A219" s="54"/>
      <c r="B219" s="54"/>
      <c r="C219" s="54"/>
      <c r="D219" s="54"/>
      <c r="E219" s="54"/>
      <c r="F219" s="54"/>
      <c r="G219" s="103"/>
      <c r="H219" s="103"/>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row>
    <row r="220" spans="1:32" ht="18.75" x14ac:dyDescent="0.3">
      <c r="A220" s="54"/>
      <c r="B220" s="54"/>
      <c r="C220" s="54"/>
      <c r="D220" s="54"/>
      <c r="E220" s="54"/>
      <c r="F220" s="54"/>
      <c r="G220" s="103"/>
      <c r="H220" s="103"/>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row>
    <row r="221" spans="1:32" ht="18.75" x14ac:dyDescent="0.3">
      <c r="A221" s="54"/>
      <c r="B221" s="54"/>
      <c r="C221" s="54"/>
      <c r="D221" s="54"/>
      <c r="E221" s="54"/>
      <c r="F221" s="54"/>
      <c r="G221" s="103"/>
      <c r="H221" s="103"/>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row>
    <row r="222" spans="1:32" ht="18.75" x14ac:dyDescent="0.3">
      <c r="A222" s="54"/>
      <c r="B222" s="54"/>
      <c r="C222" s="54"/>
      <c r="D222" s="54"/>
      <c r="E222" s="54"/>
      <c r="F222" s="54"/>
      <c r="G222" s="103"/>
      <c r="H222" s="103"/>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row>
    <row r="223" spans="1:32" ht="18.75" x14ac:dyDescent="0.3">
      <c r="A223" s="54"/>
      <c r="B223" s="54"/>
      <c r="C223" s="54"/>
      <c r="D223" s="54"/>
      <c r="E223" s="54"/>
      <c r="F223" s="54"/>
      <c r="G223" s="103"/>
      <c r="H223" s="103"/>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row>
    <row r="224" spans="1:32" ht="18.75" x14ac:dyDescent="0.3">
      <c r="A224" s="54"/>
      <c r="B224" s="54"/>
      <c r="C224" s="54"/>
      <c r="D224" s="54"/>
      <c r="E224" s="54"/>
      <c r="F224" s="54"/>
      <c r="G224" s="103"/>
      <c r="H224" s="103"/>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row>
    <row r="225" spans="1:32" ht="18.75" x14ac:dyDescent="0.3">
      <c r="A225" s="54"/>
      <c r="B225" s="54"/>
      <c r="C225" s="54"/>
      <c r="D225" s="54"/>
      <c r="E225" s="54"/>
      <c r="F225" s="54"/>
      <c r="G225" s="103"/>
      <c r="H225" s="103"/>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row>
    <row r="226" spans="1:32" ht="18.75" x14ac:dyDescent="0.3">
      <c r="A226" s="54"/>
      <c r="B226" s="54"/>
      <c r="C226" s="54"/>
      <c r="D226" s="54"/>
      <c r="E226" s="54"/>
      <c r="F226" s="54"/>
      <c r="G226" s="103"/>
      <c r="H226" s="103"/>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row>
    <row r="227" spans="1:32" ht="18.75" x14ac:dyDescent="0.3">
      <c r="A227" s="54"/>
      <c r="B227" s="54"/>
      <c r="C227" s="54"/>
      <c r="D227" s="54"/>
      <c r="E227" s="54"/>
      <c r="F227" s="54"/>
      <c r="G227" s="103"/>
      <c r="H227" s="103"/>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row>
    <row r="228" spans="1:32" ht="18.75" x14ac:dyDescent="0.3">
      <c r="A228" s="54"/>
      <c r="B228" s="54"/>
      <c r="C228" s="54"/>
      <c r="D228" s="54"/>
      <c r="E228" s="54"/>
      <c r="F228" s="54"/>
      <c r="G228" s="103"/>
      <c r="H228" s="103"/>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row>
    <row r="229" spans="1:32" ht="18.75" x14ac:dyDescent="0.3">
      <c r="A229" s="54"/>
      <c r="B229" s="54"/>
      <c r="C229" s="54"/>
      <c r="D229" s="54"/>
      <c r="E229" s="54"/>
      <c r="F229" s="54"/>
      <c r="G229" s="103"/>
      <c r="H229" s="103"/>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row>
    <row r="230" spans="1:32" ht="18.75" x14ac:dyDescent="0.3">
      <c r="A230" s="54"/>
      <c r="B230" s="54"/>
      <c r="C230" s="54"/>
      <c r="D230" s="54"/>
      <c r="E230" s="54"/>
      <c r="F230" s="54"/>
      <c r="G230" s="103"/>
      <c r="H230" s="103"/>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row>
    <row r="231" spans="1:32" ht="18.75" x14ac:dyDescent="0.3">
      <c r="A231" s="54"/>
      <c r="B231" s="54"/>
      <c r="C231" s="54"/>
      <c r="D231" s="54"/>
      <c r="E231" s="54"/>
      <c r="F231" s="54"/>
      <c r="G231" s="103"/>
      <c r="H231" s="103"/>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row>
    <row r="232" spans="1:32" ht="18.75" x14ac:dyDescent="0.3">
      <c r="A232" s="54"/>
      <c r="B232" s="54"/>
      <c r="C232" s="54"/>
      <c r="D232" s="54"/>
      <c r="E232" s="54"/>
      <c r="F232" s="54"/>
      <c r="G232" s="103"/>
      <c r="H232" s="103"/>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row>
    <row r="233" spans="1:32" ht="18.75" x14ac:dyDescent="0.3">
      <c r="A233" s="54"/>
      <c r="B233" s="54"/>
      <c r="C233" s="54"/>
      <c r="D233" s="54"/>
      <c r="E233" s="54"/>
      <c r="F233" s="54"/>
      <c r="G233" s="103"/>
      <c r="H233" s="103"/>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row>
    <row r="234" spans="1:32" ht="18.75" x14ac:dyDescent="0.3">
      <c r="A234" s="54"/>
      <c r="B234" s="54"/>
      <c r="C234" s="54"/>
      <c r="D234" s="54"/>
      <c r="E234" s="54"/>
      <c r="F234" s="54"/>
      <c r="G234" s="103"/>
      <c r="H234" s="103"/>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row>
    <row r="235" spans="1:32" ht="18.75" x14ac:dyDescent="0.3">
      <c r="A235" s="54"/>
      <c r="B235" s="54"/>
      <c r="C235" s="54"/>
      <c r="D235" s="54"/>
      <c r="E235" s="54"/>
      <c r="F235" s="54"/>
      <c r="G235" s="103"/>
      <c r="H235" s="103"/>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row>
    <row r="236" spans="1:32" ht="18.75" x14ac:dyDescent="0.3">
      <c r="A236" s="54"/>
      <c r="B236" s="54"/>
      <c r="C236" s="54"/>
      <c r="D236" s="54"/>
      <c r="E236" s="54"/>
      <c r="F236" s="54"/>
      <c r="G236" s="103"/>
      <c r="H236" s="103"/>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row>
    <row r="237" spans="1:32" ht="18.75" x14ac:dyDescent="0.3">
      <c r="A237" s="54"/>
      <c r="B237" s="54"/>
      <c r="C237" s="54"/>
      <c r="D237" s="54"/>
      <c r="E237" s="54"/>
      <c r="F237" s="54"/>
      <c r="G237" s="103"/>
      <c r="H237" s="103"/>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row>
    <row r="238" spans="1:32" ht="18.75" x14ac:dyDescent="0.3">
      <c r="A238" s="54"/>
      <c r="B238" s="54"/>
      <c r="C238" s="54"/>
      <c r="D238" s="54"/>
      <c r="E238" s="54"/>
      <c r="F238" s="54"/>
      <c r="G238" s="103"/>
      <c r="H238" s="103"/>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row>
    <row r="239" spans="1:32" ht="18.75" x14ac:dyDescent="0.3">
      <c r="A239" s="54"/>
      <c r="B239" s="54"/>
      <c r="C239" s="54"/>
      <c r="D239" s="54"/>
      <c r="E239" s="54"/>
      <c r="F239" s="54"/>
      <c r="G239" s="103"/>
      <c r="H239" s="103"/>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row>
    <row r="240" spans="1:32" ht="18.75" x14ac:dyDescent="0.3">
      <c r="A240" s="54"/>
      <c r="B240" s="54"/>
      <c r="C240" s="54"/>
      <c r="D240" s="54"/>
      <c r="E240" s="54"/>
      <c r="F240" s="54"/>
      <c r="G240" s="103"/>
      <c r="H240" s="103"/>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row>
    <row r="241" spans="1:32" ht="18.75" x14ac:dyDescent="0.3">
      <c r="A241" s="54"/>
      <c r="B241" s="54"/>
      <c r="C241" s="54"/>
      <c r="D241" s="54"/>
      <c r="E241" s="54"/>
      <c r="F241" s="54"/>
      <c r="G241" s="103"/>
      <c r="H241" s="103"/>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row>
    <row r="242" spans="1:32" ht="18.75" x14ac:dyDescent="0.3">
      <c r="A242" s="54"/>
      <c r="B242" s="54"/>
      <c r="C242" s="54"/>
      <c r="D242" s="54"/>
      <c r="E242" s="54"/>
      <c r="F242" s="54"/>
      <c r="G242" s="103"/>
      <c r="H242" s="103"/>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row>
    <row r="243" spans="1:32" ht="18.75" x14ac:dyDescent="0.3">
      <c r="A243" s="54"/>
      <c r="B243" s="54"/>
      <c r="C243" s="54"/>
      <c r="D243" s="54"/>
      <c r="E243" s="54"/>
      <c r="F243" s="54"/>
      <c r="G243" s="103"/>
      <c r="H243" s="103"/>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row>
    <row r="244" spans="1:32" ht="18.75" x14ac:dyDescent="0.3">
      <c r="A244" s="54"/>
      <c r="B244" s="54"/>
      <c r="C244" s="54"/>
      <c r="D244" s="54"/>
      <c r="E244" s="54"/>
      <c r="F244" s="54"/>
      <c r="G244" s="103"/>
      <c r="H244" s="103"/>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row>
    <row r="245" spans="1:32" ht="18.75" x14ac:dyDescent="0.3">
      <c r="A245" s="54"/>
      <c r="B245" s="54"/>
      <c r="C245" s="54"/>
      <c r="D245" s="54"/>
      <c r="E245" s="54"/>
      <c r="F245" s="54"/>
      <c r="G245" s="103"/>
      <c r="H245" s="103"/>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row>
    <row r="246" spans="1:32" ht="18.75" x14ac:dyDescent="0.3">
      <c r="A246" s="54"/>
      <c r="B246" s="54"/>
      <c r="C246" s="54"/>
      <c r="D246" s="54"/>
      <c r="E246" s="54"/>
      <c r="F246" s="54"/>
      <c r="G246" s="103"/>
      <c r="H246" s="103"/>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row>
    <row r="247" spans="1:32" ht="18.75" x14ac:dyDescent="0.3">
      <c r="A247" s="54"/>
      <c r="B247" s="54"/>
      <c r="C247" s="54"/>
      <c r="D247" s="54"/>
      <c r="E247" s="54"/>
      <c r="F247" s="54"/>
      <c r="G247" s="103"/>
      <c r="H247" s="103"/>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row>
    <row r="248" spans="1:32" ht="18.75" x14ac:dyDescent="0.3">
      <c r="A248" s="54"/>
      <c r="B248" s="54"/>
      <c r="C248" s="54"/>
      <c r="D248" s="54"/>
      <c r="E248" s="54"/>
      <c r="F248" s="54"/>
      <c r="G248" s="103"/>
      <c r="H248" s="103"/>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row>
    <row r="249" spans="1:32" ht="18.75" x14ac:dyDescent="0.3">
      <c r="A249" s="54"/>
      <c r="B249" s="54"/>
      <c r="C249" s="54"/>
      <c r="D249" s="54"/>
      <c r="E249" s="54"/>
      <c r="F249" s="54"/>
      <c r="G249" s="103"/>
      <c r="H249" s="103"/>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row>
    <row r="250" spans="1:32" ht="18.75" x14ac:dyDescent="0.3">
      <c r="A250" s="54"/>
      <c r="B250" s="54"/>
      <c r="C250" s="54"/>
      <c r="D250" s="54"/>
      <c r="E250" s="54"/>
      <c r="F250" s="54"/>
      <c r="G250" s="103"/>
      <c r="H250" s="103"/>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row>
    <row r="251" spans="1:32" ht="18.75" x14ac:dyDescent="0.3">
      <c r="A251" s="54"/>
      <c r="B251" s="54"/>
      <c r="C251" s="54"/>
      <c r="D251" s="54"/>
      <c r="E251" s="54"/>
      <c r="F251" s="54"/>
      <c r="G251" s="103"/>
      <c r="H251" s="103"/>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row>
    <row r="252" spans="1:32" ht="18.75" x14ac:dyDescent="0.3">
      <c r="A252" s="54"/>
      <c r="B252" s="54"/>
      <c r="C252" s="54"/>
      <c r="D252" s="54"/>
      <c r="E252" s="54"/>
      <c r="F252" s="54"/>
      <c r="G252" s="103"/>
      <c r="H252" s="103"/>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row>
    <row r="253" spans="1:32" ht="18.75" x14ac:dyDescent="0.3">
      <c r="A253" s="54"/>
      <c r="B253" s="54"/>
      <c r="C253" s="54"/>
      <c r="D253" s="54"/>
      <c r="E253" s="54"/>
      <c r="F253" s="54"/>
      <c r="G253" s="103"/>
      <c r="H253" s="103"/>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row>
    <row r="254" spans="1:32" ht="18.75" x14ac:dyDescent="0.3">
      <c r="A254" s="54"/>
      <c r="B254" s="54"/>
      <c r="C254" s="54"/>
      <c r="D254" s="54"/>
      <c r="E254" s="54"/>
      <c r="F254" s="54"/>
      <c r="G254" s="103"/>
      <c r="H254" s="103"/>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row>
    <row r="255" spans="1:32" ht="18.75" x14ac:dyDescent="0.3">
      <c r="A255" s="54"/>
      <c r="B255" s="54"/>
      <c r="C255" s="54"/>
      <c r="D255" s="54"/>
      <c r="E255" s="54"/>
      <c r="F255" s="54"/>
      <c r="G255" s="103"/>
      <c r="H255" s="103"/>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row>
    <row r="256" spans="1:32" ht="18.75" x14ac:dyDescent="0.3">
      <c r="A256" s="54"/>
      <c r="B256" s="54"/>
      <c r="C256" s="54"/>
      <c r="D256" s="54"/>
      <c r="E256" s="54"/>
      <c r="F256" s="54"/>
      <c r="G256" s="103"/>
      <c r="H256" s="103"/>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row>
    <row r="257" spans="1:32" ht="18.75" x14ac:dyDescent="0.3">
      <c r="A257" s="54"/>
      <c r="B257" s="54"/>
      <c r="C257" s="54"/>
      <c r="D257" s="54"/>
      <c r="E257" s="54"/>
      <c r="F257" s="54"/>
      <c r="G257" s="103"/>
      <c r="H257" s="103"/>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row>
    <row r="258" spans="1:32" ht="18.75" x14ac:dyDescent="0.3">
      <c r="A258" s="54"/>
      <c r="B258" s="54"/>
      <c r="C258" s="54"/>
      <c r="D258" s="54"/>
      <c r="E258" s="54"/>
      <c r="F258" s="54"/>
      <c r="G258" s="103"/>
      <c r="H258" s="103"/>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row>
    <row r="259" spans="1:32" ht="18.75" x14ac:dyDescent="0.3">
      <c r="A259" s="54"/>
      <c r="B259" s="54"/>
      <c r="C259" s="54"/>
      <c r="D259" s="54"/>
      <c r="E259" s="54"/>
      <c r="F259" s="54"/>
      <c r="G259" s="103"/>
      <c r="H259" s="103"/>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row>
    <row r="260" spans="1:32" ht="18.75" x14ac:dyDescent="0.3">
      <c r="A260" s="54"/>
      <c r="B260" s="54"/>
      <c r="C260" s="54"/>
      <c r="D260" s="54"/>
      <c r="E260" s="54"/>
      <c r="F260" s="54"/>
      <c r="G260" s="103"/>
      <c r="H260" s="103"/>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row>
    <row r="261" spans="1:32" ht="18.75" x14ac:dyDescent="0.3">
      <c r="A261" s="54"/>
      <c r="B261" s="54"/>
      <c r="C261" s="54"/>
      <c r="D261" s="54"/>
      <c r="E261" s="54"/>
      <c r="F261" s="54"/>
      <c r="G261" s="103"/>
      <c r="H261" s="103"/>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row>
    <row r="262" spans="1:32" ht="18.75" x14ac:dyDescent="0.3">
      <c r="A262" s="54"/>
      <c r="B262" s="54"/>
      <c r="C262" s="54"/>
      <c r="D262" s="54"/>
      <c r="E262" s="54"/>
      <c r="F262" s="54"/>
      <c r="G262" s="103"/>
      <c r="H262" s="103"/>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row>
    <row r="263" spans="1:32" ht="18.75" x14ac:dyDescent="0.3">
      <c r="A263" s="54"/>
      <c r="B263" s="54"/>
      <c r="C263" s="54"/>
      <c r="D263" s="54"/>
      <c r="E263" s="54"/>
      <c r="F263" s="54"/>
      <c r="G263" s="103"/>
      <c r="H263" s="103"/>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row>
    <row r="264" spans="1:32" ht="18.75" x14ac:dyDescent="0.3">
      <c r="A264" s="54"/>
      <c r="B264" s="54"/>
      <c r="C264" s="54"/>
      <c r="D264" s="54"/>
      <c r="E264" s="54"/>
      <c r="F264" s="54"/>
      <c r="G264" s="103"/>
      <c r="H264" s="103"/>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row>
    <row r="265" spans="1:32" ht="18.75" x14ac:dyDescent="0.3">
      <c r="A265" s="54"/>
      <c r="B265" s="54"/>
      <c r="C265" s="54"/>
      <c r="D265" s="54"/>
      <c r="E265" s="54"/>
      <c r="F265" s="54"/>
      <c r="G265" s="103"/>
      <c r="H265" s="103"/>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row>
    <row r="266" spans="1:32" ht="18.75" x14ac:dyDescent="0.3">
      <c r="A266" s="54"/>
      <c r="B266" s="54"/>
      <c r="C266" s="54"/>
      <c r="D266" s="54"/>
      <c r="E266" s="54"/>
      <c r="F266" s="54"/>
      <c r="G266" s="103"/>
      <c r="H266" s="103"/>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row>
    <row r="267" spans="1:32" ht="18.75" x14ac:dyDescent="0.3">
      <c r="A267" s="54"/>
      <c r="B267" s="54"/>
      <c r="C267" s="54"/>
      <c r="D267" s="54"/>
      <c r="E267" s="54"/>
      <c r="F267" s="54"/>
      <c r="G267" s="103"/>
      <c r="H267" s="103"/>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row>
    <row r="268" spans="1:32" ht="18.75" x14ac:dyDescent="0.3">
      <c r="A268" s="54"/>
      <c r="B268" s="54"/>
      <c r="C268" s="54"/>
      <c r="D268" s="54"/>
      <c r="E268" s="54"/>
      <c r="F268" s="54"/>
      <c r="G268" s="103"/>
      <c r="H268" s="103"/>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row>
    <row r="269" spans="1:32" ht="18.75" x14ac:dyDescent="0.3">
      <c r="A269" s="54"/>
      <c r="B269" s="54"/>
      <c r="C269" s="54"/>
      <c r="D269" s="54"/>
      <c r="E269" s="54"/>
      <c r="F269" s="54"/>
      <c r="G269" s="103"/>
      <c r="H269" s="103"/>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row>
    <row r="270" spans="1:32" ht="18.75" x14ac:dyDescent="0.3">
      <c r="A270" s="54"/>
      <c r="B270" s="54"/>
      <c r="C270" s="54"/>
      <c r="D270" s="54"/>
      <c r="E270" s="54"/>
      <c r="F270" s="54"/>
      <c r="G270" s="103"/>
      <c r="H270" s="103"/>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row>
    <row r="271" spans="1:32" ht="18.75" x14ac:dyDescent="0.3">
      <c r="A271" s="54"/>
      <c r="B271" s="54"/>
      <c r="C271" s="54"/>
      <c r="D271" s="54"/>
      <c r="E271" s="54"/>
      <c r="F271" s="54"/>
      <c r="G271" s="103"/>
      <c r="H271" s="103"/>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row>
    <row r="272" spans="1:32" ht="18.75" x14ac:dyDescent="0.3">
      <c r="A272" s="54"/>
      <c r="B272" s="54"/>
      <c r="C272" s="54"/>
      <c r="D272" s="54"/>
      <c r="E272" s="54"/>
      <c r="F272" s="54"/>
      <c r="G272" s="103"/>
      <c r="H272" s="103"/>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row>
    <row r="273" spans="1:32" ht="18.75" x14ac:dyDescent="0.3">
      <c r="A273" s="54"/>
      <c r="B273" s="54"/>
      <c r="C273" s="54"/>
      <c r="D273" s="54"/>
      <c r="E273" s="54"/>
      <c r="F273" s="54"/>
      <c r="G273" s="103"/>
      <c r="H273" s="103"/>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row>
    <row r="274" spans="1:32" ht="18.75" x14ac:dyDescent="0.3">
      <c r="A274" s="54"/>
      <c r="B274" s="54"/>
      <c r="C274" s="54"/>
      <c r="D274" s="54"/>
      <c r="E274" s="54"/>
      <c r="F274" s="54"/>
      <c r="G274" s="103"/>
      <c r="H274" s="103"/>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row>
    <row r="275" spans="1:32" ht="18.75" x14ac:dyDescent="0.3">
      <c r="A275" s="54"/>
      <c r="B275" s="54"/>
      <c r="C275" s="54"/>
      <c r="D275" s="54"/>
      <c r="E275" s="54"/>
      <c r="F275" s="54"/>
      <c r="G275" s="103"/>
      <c r="H275" s="103"/>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row>
    <row r="276" spans="1:32" ht="18.75" x14ac:dyDescent="0.3">
      <c r="A276" s="54"/>
      <c r="B276" s="54"/>
      <c r="C276" s="54"/>
      <c r="D276" s="54"/>
      <c r="E276" s="54"/>
      <c r="F276" s="54"/>
      <c r="G276" s="103"/>
      <c r="H276" s="103"/>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row>
    <row r="277" spans="1:32" ht="18.75" x14ac:dyDescent="0.3">
      <c r="A277" s="54"/>
      <c r="B277" s="54"/>
      <c r="C277" s="54"/>
      <c r="D277" s="54"/>
      <c r="E277" s="54"/>
      <c r="F277" s="54"/>
      <c r="G277" s="103"/>
      <c r="H277" s="103"/>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row>
    <row r="278" spans="1:32" ht="18.75" x14ac:dyDescent="0.3">
      <c r="A278" s="54"/>
      <c r="B278" s="54"/>
      <c r="C278" s="54"/>
      <c r="D278" s="54"/>
      <c r="E278" s="54"/>
      <c r="F278" s="54"/>
      <c r="G278" s="103"/>
      <c r="H278" s="103"/>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row>
    <row r="279" spans="1:32" ht="18.75" x14ac:dyDescent="0.3">
      <c r="A279" s="54"/>
      <c r="B279" s="54"/>
      <c r="C279" s="54"/>
      <c r="D279" s="54"/>
      <c r="E279" s="54"/>
      <c r="F279" s="54"/>
      <c r="G279" s="103"/>
      <c r="H279" s="103"/>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row>
    <row r="280" spans="1:32" ht="18.75" x14ac:dyDescent="0.3">
      <c r="A280" s="54"/>
      <c r="B280" s="54"/>
      <c r="C280" s="54"/>
      <c r="D280" s="54"/>
      <c r="E280" s="54"/>
      <c r="F280" s="54"/>
      <c r="G280" s="103"/>
      <c r="H280" s="103"/>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row>
    <row r="281" spans="1:32" ht="18.75" x14ac:dyDescent="0.3">
      <c r="A281" s="54"/>
      <c r="B281" s="54"/>
      <c r="C281" s="54"/>
      <c r="D281" s="54"/>
      <c r="E281" s="54"/>
      <c r="F281" s="54"/>
      <c r="G281" s="103"/>
      <c r="H281" s="103"/>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row>
    <row r="282" spans="1:32" ht="18.75" x14ac:dyDescent="0.3">
      <c r="A282" s="54"/>
      <c r="B282" s="54"/>
      <c r="C282" s="54"/>
      <c r="D282" s="54"/>
      <c r="E282" s="54"/>
      <c r="F282" s="54"/>
      <c r="G282" s="103"/>
      <c r="H282" s="103"/>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row>
    <row r="283" spans="1:32" ht="18.75" x14ac:dyDescent="0.3">
      <c r="A283" s="54"/>
      <c r="B283" s="54"/>
      <c r="C283" s="54"/>
      <c r="D283" s="54"/>
      <c r="E283" s="54"/>
      <c r="F283" s="54"/>
      <c r="G283" s="103"/>
      <c r="H283" s="103"/>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row>
    <row r="284" spans="1:32" ht="18.75" x14ac:dyDescent="0.3">
      <c r="A284" s="54"/>
      <c r="B284" s="54"/>
      <c r="C284" s="54"/>
      <c r="D284" s="54"/>
      <c r="E284" s="54"/>
      <c r="F284" s="54"/>
      <c r="G284" s="103"/>
      <c r="H284" s="103"/>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row>
    <row r="285" spans="1:32" ht="18.75" x14ac:dyDescent="0.3">
      <c r="A285" s="54"/>
      <c r="B285" s="54"/>
      <c r="C285" s="54"/>
      <c r="D285" s="54"/>
      <c r="E285" s="54"/>
      <c r="F285" s="54"/>
      <c r="G285" s="103"/>
      <c r="H285" s="103"/>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row>
    <row r="286" spans="1:32" ht="18.75" x14ac:dyDescent="0.3">
      <c r="A286" s="54"/>
      <c r="B286" s="54"/>
      <c r="C286" s="54"/>
      <c r="D286" s="54"/>
      <c r="E286" s="54"/>
      <c r="F286" s="54"/>
      <c r="G286" s="103"/>
      <c r="H286" s="103"/>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row>
    <row r="287" spans="1:32" ht="18.75" x14ac:dyDescent="0.3">
      <c r="A287" s="54"/>
      <c r="B287" s="54"/>
      <c r="C287" s="54"/>
      <c r="D287" s="54"/>
      <c r="E287" s="54"/>
      <c r="F287" s="54"/>
      <c r="G287" s="103"/>
      <c r="H287" s="103"/>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row>
    <row r="288" spans="1:32" ht="18.75" x14ac:dyDescent="0.3">
      <c r="A288" s="54"/>
      <c r="B288" s="54"/>
      <c r="C288" s="54"/>
      <c r="D288" s="54"/>
      <c r="E288" s="54"/>
      <c r="F288" s="54"/>
      <c r="G288" s="103"/>
      <c r="H288" s="103"/>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row>
    <row r="289" spans="1:32" ht="18.75" x14ac:dyDescent="0.3">
      <c r="A289" s="54"/>
      <c r="B289" s="54"/>
      <c r="C289" s="54"/>
      <c r="D289" s="54"/>
      <c r="E289" s="54"/>
      <c r="F289" s="54"/>
      <c r="G289" s="103"/>
      <c r="H289" s="103"/>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row>
    <row r="290" spans="1:32" ht="18.75" x14ac:dyDescent="0.3">
      <c r="A290" s="54"/>
      <c r="B290" s="54"/>
      <c r="C290" s="54"/>
      <c r="D290" s="54"/>
      <c r="E290" s="54"/>
      <c r="F290" s="54"/>
      <c r="G290" s="103"/>
      <c r="H290" s="103"/>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row>
    <row r="291" spans="1:32" ht="18.75" x14ac:dyDescent="0.3">
      <c r="A291" s="54"/>
      <c r="B291" s="54"/>
      <c r="C291" s="54"/>
      <c r="D291" s="54"/>
      <c r="E291" s="54"/>
      <c r="F291" s="54"/>
      <c r="G291" s="103"/>
      <c r="H291" s="103"/>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row>
    <row r="292" spans="1:32" ht="18.75" x14ac:dyDescent="0.3">
      <c r="A292" s="54"/>
      <c r="B292" s="54"/>
      <c r="C292" s="54"/>
      <c r="D292" s="54"/>
      <c r="E292" s="54"/>
      <c r="F292" s="54"/>
      <c r="G292" s="103"/>
      <c r="H292" s="103"/>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row>
    <row r="293" spans="1:32" ht="18.75" x14ac:dyDescent="0.3">
      <c r="A293" s="54"/>
      <c r="B293" s="54"/>
      <c r="C293" s="54"/>
      <c r="D293" s="54"/>
      <c r="E293" s="54"/>
      <c r="F293" s="54"/>
      <c r="G293" s="103"/>
      <c r="H293" s="103"/>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row>
    <row r="294" spans="1:32" ht="18.75" x14ac:dyDescent="0.3">
      <c r="A294" s="54"/>
      <c r="B294" s="54"/>
      <c r="C294" s="54"/>
      <c r="D294" s="54"/>
      <c r="E294" s="54"/>
      <c r="F294" s="54"/>
      <c r="G294" s="103"/>
      <c r="H294" s="103"/>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row>
    <row r="295" spans="1:32" ht="18.75" x14ac:dyDescent="0.3">
      <c r="A295" s="54"/>
      <c r="B295" s="54"/>
      <c r="C295" s="54"/>
      <c r="D295" s="54"/>
      <c r="E295" s="54"/>
      <c r="F295" s="54"/>
      <c r="G295" s="103"/>
      <c r="H295" s="103"/>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row>
    <row r="296" spans="1:32" ht="18.75" x14ac:dyDescent="0.3">
      <c r="A296" s="54"/>
      <c r="B296" s="54"/>
      <c r="C296" s="54"/>
      <c r="D296" s="54"/>
      <c r="E296" s="54"/>
      <c r="F296" s="54"/>
      <c r="G296" s="103"/>
      <c r="H296" s="103"/>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row>
    <row r="297" spans="1:32" ht="18.75" x14ac:dyDescent="0.3">
      <c r="A297" s="54"/>
      <c r="B297" s="54"/>
      <c r="C297" s="54"/>
      <c r="D297" s="54"/>
      <c r="E297" s="54"/>
      <c r="F297" s="54"/>
      <c r="G297" s="103"/>
      <c r="H297" s="103"/>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row>
    <row r="298" spans="1:32" ht="18.75" x14ac:dyDescent="0.3">
      <c r="A298" s="54"/>
      <c r="B298" s="54"/>
      <c r="C298" s="54"/>
      <c r="D298" s="54"/>
      <c r="E298" s="54"/>
      <c r="F298" s="54"/>
      <c r="G298" s="103"/>
      <c r="H298" s="103"/>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row>
    <row r="299" spans="1:32" ht="18.75" x14ac:dyDescent="0.3">
      <c r="A299" s="54"/>
      <c r="B299" s="54"/>
      <c r="C299" s="54"/>
      <c r="D299" s="54"/>
      <c r="E299" s="54"/>
      <c r="F299" s="54"/>
      <c r="G299" s="103"/>
      <c r="H299" s="103"/>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row>
    <row r="300" spans="1:32" ht="18.75" x14ac:dyDescent="0.3">
      <c r="A300" s="54"/>
      <c r="B300" s="54"/>
      <c r="C300" s="54"/>
      <c r="D300" s="54"/>
      <c r="E300" s="54"/>
      <c r="F300" s="54"/>
      <c r="G300" s="103"/>
      <c r="H300" s="103"/>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54"/>
    </row>
    <row r="301" spans="1:32" ht="18.75" x14ac:dyDescent="0.3">
      <c r="A301" s="54"/>
      <c r="B301" s="54"/>
      <c r="C301" s="54"/>
      <c r="D301" s="54"/>
      <c r="E301" s="54"/>
      <c r="F301" s="54"/>
      <c r="G301" s="103"/>
      <c r="H301" s="103"/>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row>
    <row r="302" spans="1:32" ht="18.75" x14ac:dyDescent="0.3">
      <c r="A302" s="54"/>
      <c r="B302" s="54"/>
      <c r="C302" s="54"/>
      <c r="D302" s="54"/>
      <c r="E302" s="54"/>
      <c r="F302" s="54"/>
      <c r="G302" s="103"/>
      <c r="H302" s="103"/>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row>
    <row r="303" spans="1:32" ht="18.75" x14ac:dyDescent="0.3">
      <c r="A303" s="54"/>
      <c r="B303" s="54"/>
      <c r="C303" s="54"/>
      <c r="D303" s="54"/>
      <c r="E303" s="54"/>
      <c r="F303" s="54"/>
      <c r="G303" s="103"/>
      <c r="H303" s="103"/>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54"/>
    </row>
    <row r="304" spans="1:32" ht="18.75" x14ac:dyDescent="0.3">
      <c r="A304" s="54"/>
      <c r="B304" s="54"/>
      <c r="C304" s="54"/>
      <c r="D304" s="54"/>
      <c r="E304" s="54"/>
      <c r="F304" s="54"/>
      <c r="G304" s="103"/>
      <c r="H304" s="103"/>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row>
    <row r="305" spans="1:32" ht="18.75" x14ac:dyDescent="0.3">
      <c r="A305" s="54"/>
      <c r="B305" s="54"/>
      <c r="C305" s="54"/>
      <c r="D305" s="54"/>
      <c r="E305" s="54"/>
      <c r="F305" s="54"/>
      <c r="G305" s="103"/>
      <c r="H305" s="103"/>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c r="AF305" s="54"/>
    </row>
    <row r="306" spans="1:32" ht="18.75" x14ac:dyDescent="0.3">
      <c r="A306" s="54"/>
      <c r="B306" s="54"/>
      <c r="C306" s="54"/>
      <c r="D306" s="54"/>
      <c r="E306" s="54"/>
      <c r="F306" s="54"/>
      <c r="G306" s="103"/>
      <c r="H306" s="103"/>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row>
    <row r="307" spans="1:32" ht="18.75" x14ac:dyDescent="0.3">
      <c r="A307" s="54"/>
      <c r="B307" s="54"/>
      <c r="C307" s="54"/>
      <c r="D307" s="54"/>
      <c r="E307" s="54"/>
      <c r="F307" s="54"/>
      <c r="G307" s="103"/>
      <c r="H307" s="103"/>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c r="AF307" s="54"/>
    </row>
    <row r="308" spans="1:32" ht="18.75" x14ac:dyDescent="0.3">
      <c r="A308" s="54"/>
      <c r="B308" s="54"/>
      <c r="C308" s="54"/>
      <c r="D308" s="54"/>
      <c r="E308" s="54"/>
      <c r="F308" s="54"/>
      <c r="G308" s="103"/>
      <c r="H308" s="103"/>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row>
    <row r="309" spans="1:32" ht="18.75" x14ac:dyDescent="0.3">
      <c r="A309" s="54"/>
      <c r="B309" s="54"/>
      <c r="C309" s="54"/>
      <c r="D309" s="54"/>
      <c r="E309" s="54"/>
      <c r="F309" s="54"/>
      <c r="G309" s="103"/>
      <c r="H309" s="103"/>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54"/>
    </row>
    <row r="310" spans="1:32" ht="18.75" x14ac:dyDescent="0.3">
      <c r="A310" s="54"/>
      <c r="B310" s="54"/>
      <c r="C310" s="54"/>
      <c r="D310" s="54"/>
      <c r="E310" s="54"/>
      <c r="F310" s="54"/>
      <c r="G310" s="103"/>
      <c r="H310" s="103"/>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c r="AF310" s="54"/>
    </row>
    <row r="311" spans="1:32" ht="18.75" x14ac:dyDescent="0.3">
      <c r="A311" s="54"/>
      <c r="B311" s="54"/>
      <c r="C311" s="54"/>
      <c r="D311" s="54"/>
      <c r="E311" s="54"/>
      <c r="F311" s="54"/>
      <c r="G311" s="103"/>
      <c r="H311" s="103"/>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c r="AF311" s="54"/>
    </row>
    <row r="312" spans="1:32" ht="18.75" x14ac:dyDescent="0.3">
      <c r="A312" s="54"/>
      <c r="B312" s="54"/>
      <c r="C312" s="54"/>
      <c r="D312" s="54"/>
      <c r="E312" s="54"/>
      <c r="F312" s="54"/>
      <c r="G312" s="103"/>
      <c r="H312" s="103"/>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54"/>
    </row>
    <row r="313" spans="1:32" ht="18.75" x14ac:dyDescent="0.3">
      <c r="A313" s="54"/>
      <c r="B313" s="54"/>
      <c r="C313" s="54"/>
      <c r="D313" s="54"/>
      <c r="E313" s="54"/>
      <c r="F313" s="54"/>
      <c r="G313" s="103"/>
      <c r="H313" s="103"/>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row>
    <row r="314" spans="1:32" ht="18.75" x14ac:dyDescent="0.3">
      <c r="A314" s="54"/>
      <c r="B314" s="54"/>
      <c r="C314" s="54"/>
      <c r="D314" s="54"/>
      <c r="E314" s="54"/>
      <c r="F314" s="54"/>
      <c r="G314" s="103"/>
      <c r="H314" s="103"/>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row>
    <row r="315" spans="1:32" ht="18.75" x14ac:dyDescent="0.3">
      <c r="A315" s="54"/>
      <c r="B315" s="54"/>
      <c r="C315" s="54"/>
      <c r="D315" s="54"/>
      <c r="E315" s="54"/>
      <c r="F315" s="54"/>
      <c r="G315" s="103"/>
      <c r="H315" s="103"/>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54"/>
    </row>
    <row r="316" spans="1:32" ht="18.75" x14ac:dyDescent="0.3">
      <c r="A316" s="54"/>
      <c r="B316" s="54"/>
      <c r="C316" s="54"/>
      <c r="D316" s="54"/>
      <c r="E316" s="54"/>
      <c r="F316" s="54"/>
      <c r="G316" s="103"/>
      <c r="H316" s="103"/>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row>
    <row r="317" spans="1:32" ht="18.75" x14ac:dyDescent="0.3">
      <c r="A317" s="54"/>
      <c r="B317" s="54"/>
      <c r="C317" s="54"/>
      <c r="D317" s="54"/>
      <c r="E317" s="54"/>
      <c r="F317" s="54"/>
      <c r="G317" s="103"/>
      <c r="H317" s="103"/>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row>
    <row r="318" spans="1:32" ht="18.75" x14ac:dyDescent="0.3">
      <c r="A318" s="54"/>
      <c r="B318" s="54"/>
      <c r="C318" s="54"/>
      <c r="D318" s="54"/>
      <c r="E318" s="54"/>
      <c r="F318" s="54"/>
      <c r="G318" s="103"/>
      <c r="H318" s="103"/>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54"/>
    </row>
    <row r="319" spans="1:32" ht="18.75" x14ac:dyDescent="0.3">
      <c r="A319" s="54"/>
      <c r="B319" s="54"/>
      <c r="C319" s="54"/>
      <c r="D319" s="54"/>
      <c r="E319" s="54"/>
      <c r="F319" s="54"/>
      <c r="G319" s="103"/>
      <c r="H319" s="103"/>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row>
    <row r="320" spans="1:32" ht="18.75" x14ac:dyDescent="0.3">
      <c r="A320" s="54"/>
      <c r="B320" s="54"/>
      <c r="C320" s="54"/>
      <c r="D320" s="54"/>
      <c r="E320" s="54"/>
      <c r="F320" s="54"/>
      <c r="G320" s="103"/>
      <c r="H320" s="103"/>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row>
    <row r="321" spans="1:32" ht="18.75" x14ac:dyDescent="0.3">
      <c r="A321" s="54"/>
      <c r="B321" s="54"/>
      <c r="C321" s="54"/>
      <c r="D321" s="54"/>
      <c r="E321" s="54"/>
      <c r="F321" s="54"/>
      <c r="G321" s="103"/>
      <c r="H321" s="103"/>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54"/>
    </row>
    <row r="322" spans="1:32" ht="18.75" x14ac:dyDescent="0.3">
      <c r="A322" s="54"/>
      <c r="B322" s="54"/>
      <c r="C322" s="54"/>
      <c r="D322" s="54"/>
      <c r="E322" s="54"/>
      <c r="F322" s="54"/>
      <c r="G322" s="103"/>
      <c r="H322" s="103"/>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row>
    <row r="323" spans="1:32" ht="18.75" x14ac:dyDescent="0.3">
      <c r="A323" s="54"/>
      <c r="B323" s="54"/>
      <c r="C323" s="54"/>
      <c r="D323" s="54"/>
      <c r="E323" s="54"/>
      <c r="F323" s="54"/>
      <c r="G323" s="103"/>
      <c r="H323" s="103"/>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c r="AF323" s="54"/>
    </row>
    <row r="324" spans="1:32" ht="18.75" x14ac:dyDescent="0.3">
      <c r="A324" s="54"/>
      <c r="B324" s="54"/>
      <c r="C324" s="54"/>
      <c r="D324" s="54"/>
      <c r="E324" s="54"/>
      <c r="F324" s="54"/>
      <c r="G324" s="103"/>
      <c r="H324" s="103"/>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c r="AF324" s="54"/>
    </row>
    <row r="325" spans="1:32" ht="18.75" x14ac:dyDescent="0.3">
      <c r="A325" s="54"/>
      <c r="B325" s="54"/>
      <c r="C325" s="54"/>
      <c r="D325" s="54"/>
      <c r="E325" s="54"/>
      <c r="F325" s="54"/>
      <c r="G325" s="103"/>
      <c r="H325" s="103"/>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54"/>
    </row>
    <row r="326" spans="1:32" ht="18.75" x14ac:dyDescent="0.3">
      <c r="A326" s="54"/>
      <c r="B326" s="54"/>
      <c r="C326" s="54"/>
      <c r="D326" s="54"/>
      <c r="E326" s="54"/>
      <c r="F326" s="54"/>
      <c r="G326" s="103"/>
      <c r="H326" s="103"/>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row>
    <row r="327" spans="1:32" ht="18.75" x14ac:dyDescent="0.3">
      <c r="A327" s="54"/>
      <c r="B327" s="54"/>
      <c r="C327" s="54"/>
      <c r="D327" s="54"/>
      <c r="E327" s="54"/>
      <c r="F327" s="54"/>
      <c r="G327" s="103"/>
      <c r="H327" s="103"/>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c r="AF327" s="54"/>
    </row>
    <row r="328" spans="1:32" ht="18.75" x14ac:dyDescent="0.3">
      <c r="A328" s="54"/>
      <c r="B328" s="54"/>
      <c r="C328" s="54"/>
      <c r="D328" s="54"/>
      <c r="E328" s="54"/>
      <c r="F328" s="54"/>
      <c r="G328" s="103"/>
      <c r="H328" s="103"/>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54"/>
    </row>
    <row r="329" spans="1:32" ht="18.75" x14ac:dyDescent="0.3">
      <c r="A329" s="54"/>
      <c r="B329" s="54"/>
      <c r="C329" s="54"/>
      <c r="D329" s="54"/>
      <c r="E329" s="54"/>
      <c r="F329" s="54"/>
      <c r="G329" s="103"/>
      <c r="H329" s="103"/>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c r="AF329" s="54"/>
    </row>
    <row r="330" spans="1:32" ht="18.75" x14ac:dyDescent="0.3">
      <c r="A330" s="54"/>
      <c r="B330" s="54"/>
      <c r="C330" s="54"/>
      <c r="D330" s="54"/>
      <c r="E330" s="54"/>
      <c r="F330" s="54"/>
      <c r="G330" s="103"/>
      <c r="H330" s="103"/>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54"/>
    </row>
    <row r="331" spans="1:32" ht="18.75" x14ac:dyDescent="0.3">
      <c r="A331" s="54"/>
      <c r="B331" s="54"/>
      <c r="C331" s="54"/>
      <c r="D331" s="54"/>
      <c r="E331" s="54"/>
      <c r="F331" s="54"/>
      <c r="G331" s="103"/>
      <c r="H331" s="103"/>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row>
    <row r="332" spans="1:32" ht="18.75" x14ac:dyDescent="0.3">
      <c r="A332" s="54"/>
      <c r="B332" s="54"/>
      <c r="C332" s="54"/>
      <c r="D332" s="54"/>
      <c r="E332" s="54"/>
      <c r="F332" s="54"/>
      <c r="G332" s="103"/>
      <c r="H332" s="103"/>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54"/>
    </row>
    <row r="333" spans="1:32" ht="18.75" x14ac:dyDescent="0.3">
      <c r="A333" s="54"/>
      <c r="B333" s="54"/>
      <c r="C333" s="54"/>
      <c r="D333" s="54"/>
      <c r="E333" s="54"/>
      <c r="F333" s="54"/>
      <c r="G333" s="103"/>
      <c r="H333" s="103"/>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row>
    <row r="334" spans="1:32" ht="18.75" x14ac:dyDescent="0.3">
      <c r="A334" s="54"/>
      <c r="B334" s="54"/>
      <c r="C334" s="54"/>
      <c r="D334" s="54"/>
      <c r="E334" s="54"/>
      <c r="F334" s="54"/>
      <c r="G334" s="103"/>
      <c r="H334" s="103"/>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c r="AF334" s="54"/>
    </row>
    <row r="335" spans="1:32" ht="18.75" x14ac:dyDescent="0.3">
      <c r="A335" s="54"/>
      <c r="B335" s="54"/>
      <c r="C335" s="54"/>
      <c r="D335" s="54"/>
      <c r="E335" s="54"/>
      <c r="F335" s="54"/>
      <c r="G335" s="103"/>
      <c r="H335" s="103"/>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54"/>
    </row>
    <row r="336" spans="1:32" ht="18.75" x14ac:dyDescent="0.3">
      <c r="A336" s="54"/>
      <c r="B336" s="54"/>
      <c r="C336" s="54"/>
      <c r="D336" s="54"/>
      <c r="E336" s="54"/>
      <c r="F336" s="54"/>
      <c r="G336" s="103"/>
      <c r="H336" s="103"/>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row>
    <row r="337" spans="1:32" ht="18.75" x14ac:dyDescent="0.3">
      <c r="A337" s="54"/>
      <c r="B337" s="54"/>
      <c r="C337" s="54"/>
      <c r="D337" s="54"/>
      <c r="E337" s="54"/>
      <c r="F337" s="54"/>
      <c r="G337" s="103"/>
      <c r="H337" s="103"/>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row>
    <row r="338" spans="1:32" ht="18.75" x14ac:dyDescent="0.3">
      <c r="A338" s="54"/>
      <c r="B338" s="54"/>
      <c r="C338" s="54"/>
      <c r="D338" s="54"/>
      <c r="E338" s="54"/>
      <c r="F338" s="54"/>
      <c r="G338" s="103"/>
      <c r="H338" s="103"/>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c r="AF338" s="54"/>
    </row>
    <row r="339" spans="1:32" ht="18.75" x14ac:dyDescent="0.3">
      <c r="A339" s="54"/>
      <c r="B339" s="54"/>
      <c r="C339" s="54"/>
      <c r="D339" s="54"/>
      <c r="E339" s="54"/>
      <c r="F339" s="54"/>
      <c r="G339" s="103"/>
      <c r="H339" s="103"/>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c r="AF339" s="54"/>
    </row>
    <row r="340" spans="1:32" ht="18.75" x14ac:dyDescent="0.3">
      <c r="A340" s="54"/>
      <c r="B340" s="54"/>
      <c r="C340" s="54"/>
      <c r="D340" s="54"/>
      <c r="E340" s="54"/>
      <c r="F340" s="54"/>
      <c r="G340" s="103"/>
      <c r="H340" s="103"/>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c r="AF340" s="54"/>
    </row>
    <row r="341" spans="1:32" ht="18.75" x14ac:dyDescent="0.3">
      <c r="A341" s="54"/>
      <c r="B341" s="54"/>
      <c r="C341" s="54"/>
      <c r="D341" s="54"/>
      <c r="E341" s="54"/>
      <c r="F341" s="54"/>
      <c r="G341" s="103"/>
      <c r="H341" s="103"/>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row>
    <row r="342" spans="1:32" ht="18.75" x14ac:dyDescent="0.3">
      <c r="A342" s="54"/>
      <c r="B342" s="54"/>
      <c r="C342" s="54"/>
      <c r="D342" s="54"/>
      <c r="E342" s="54"/>
      <c r="F342" s="54"/>
      <c r="G342" s="103"/>
      <c r="H342" s="103"/>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c r="AF342" s="54"/>
    </row>
    <row r="343" spans="1:32" ht="18.75" x14ac:dyDescent="0.3">
      <c r="A343" s="54"/>
      <c r="B343" s="54"/>
      <c r="C343" s="54"/>
      <c r="D343" s="54"/>
      <c r="E343" s="54"/>
      <c r="F343" s="54"/>
      <c r="G343" s="103"/>
      <c r="H343" s="103"/>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c r="AF343" s="54"/>
    </row>
    <row r="344" spans="1:32" ht="18.75" x14ac:dyDescent="0.3">
      <c r="A344" s="54"/>
      <c r="B344" s="54"/>
      <c r="C344" s="54"/>
      <c r="D344" s="54"/>
      <c r="E344" s="54"/>
      <c r="F344" s="54"/>
      <c r="G344" s="103"/>
      <c r="H344" s="103"/>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c r="AF344" s="54"/>
    </row>
    <row r="345" spans="1:32" ht="18.75" x14ac:dyDescent="0.3">
      <c r="A345" s="54"/>
      <c r="B345" s="54"/>
      <c r="C345" s="54"/>
      <c r="D345" s="54"/>
      <c r="E345" s="54"/>
      <c r="F345" s="54"/>
      <c r="G345" s="103"/>
      <c r="H345" s="103"/>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54"/>
    </row>
    <row r="346" spans="1:32" ht="18.75" x14ac:dyDescent="0.3">
      <c r="A346" s="54"/>
      <c r="B346" s="54"/>
      <c r="C346" s="54"/>
      <c r="D346" s="54"/>
      <c r="E346" s="54"/>
      <c r="F346" s="54"/>
      <c r="G346" s="103"/>
      <c r="H346" s="103"/>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row>
    <row r="347" spans="1:32" ht="18.75" x14ac:dyDescent="0.3">
      <c r="A347" s="54"/>
      <c r="B347" s="54"/>
      <c r="C347" s="54"/>
      <c r="D347" s="54"/>
      <c r="E347" s="54"/>
      <c r="F347" s="54"/>
      <c r="G347" s="103"/>
      <c r="H347" s="103"/>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row>
    <row r="348" spans="1:32" ht="18.75" x14ac:dyDescent="0.3">
      <c r="A348" s="54"/>
      <c r="B348" s="54"/>
      <c r="C348" s="54"/>
      <c r="D348" s="54"/>
      <c r="E348" s="54"/>
      <c r="F348" s="54"/>
      <c r="G348" s="103"/>
      <c r="H348" s="103"/>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c r="AF348" s="54"/>
    </row>
    <row r="349" spans="1:32" ht="18.75" x14ac:dyDescent="0.3">
      <c r="A349" s="54"/>
      <c r="B349" s="54"/>
      <c r="C349" s="54"/>
      <c r="D349" s="54"/>
      <c r="E349" s="54"/>
      <c r="F349" s="54"/>
      <c r="G349" s="103"/>
      <c r="H349" s="103"/>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row>
    <row r="350" spans="1:32" ht="18.75" x14ac:dyDescent="0.3">
      <c r="A350" s="54"/>
      <c r="B350" s="54"/>
      <c r="C350" s="54"/>
      <c r="D350" s="54"/>
      <c r="E350" s="54"/>
      <c r="F350" s="54"/>
      <c r="G350" s="103"/>
      <c r="H350" s="103"/>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row>
    <row r="351" spans="1:32" ht="18.75" x14ac:dyDescent="0.3">
      <c r="A351" s="54"/>
      <c r="B351" s="54"/>
      <c r="C351" s="54"/>
      <c r="D351" s="54"/>
      <c r="E351" s="54"/>
      <c r="F351" s="54"/>
      <c r="G351" s="103"/>
      <c r="H351" s="103"/>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54"/>
    </row>
    <row r="352" spans="1:32" ht="18.75" x14ac:dyDescent="0.3">
      <c r="A352" s="54"/>
      <c r="B352" s="54"/>
      <c r="C352" s="54"/>
      <c r="D352" s="54"/>
      <c r="E352" s="54"/>
      <c r="F352" s="54"/>
      <c r="G352" s="103"/>
      <c r="H352" s="103"/>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54"/>
    </row>
    <row r="353" spans="1:32" ht="18.75" x14ac:dyDescent="0.3">
      <c r="A353" s="54"/>
      <c r="B353" s="54"/>
      <c r="C353" s="54"/>
      <c r="D353" s="54"/>
      <c r="E353" s="54"/>
      <c r="F353" s="54"/>
      <c r="G353" s="103"/>
      <c r="H353" s="103"/>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row>
    <row r="354" spans="1:32" ht="18.75" x14ac:dyDescent="0.3">
      <c r="A354" s="54"/>
      <c r="B354" s="54"/>
      <c r="C354" s="54"/>
      <c r="D354" s="54"/>
      <c r="E354" s="54"/>
      <c r="F354" s="54"/>
      <c r="G354" s="103"/>
      <c r="H354" s="103"/>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c r="AF354" s="54"/>
    </row>
    <row r="355" spans="1:32" ht="18.75" x14ac:dyDescent="0.3">
      <c r="A355" s="54"/>
      <c r="B355" s="54"/>
      <c r="C355" s="54"/>
      <c r="D355" s="54"/>
      <c r="E355" s="54"/>
      <c r="F355" s="54"/>
      <c r="G355" s="103"/>
      <c r="H355" s="103"/>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row>
    <row r="356" spans="1:32" ht="18.75" x14ac:dyDescent="0.3">
      <c r="A356" s="54"/>
      <c r="B356" s="54"/>
      <c r="C356" s="54"/>
      <c r="D356" s="54"/>
      <c r="E356" s="54"/>
      <c r="F356" s="54"/>
      <c r="G356" s="103"/>
      <c r="H356" s="103"/>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row>
    <row r="357" spans="1:32" ht="18.75" x14ac:dyDescent="0.3">
      <c r="A357" s="54"/>
      <c r="B357" s="54"/>
      <c r="C357" s="54"/>
      <c r="D357" s="54"/>
      <c r="E357" s="54"/>
      <c r="F357" s="54"/>
      <c r="G357" s="103"/>
      <c r="H357" s="103"/>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54"/>
    </row>
    <row r="358" spans="1:32" ht="18.75" x14ac:dyDescent="0.3">
      <c r="A358" s="54"/>
      <c r="B358" s="54"/>
      <c r="C358" s="54"/>
      <c r="D358" s="54"/>
      <c r="E358" s="54"/>
      <c r="F358" s="54"/>
      <c r="G358" s="103"/>
      <c r="H358" s="103"/>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54"/>
    </row>
    <row r="359" spans="1:32" ht="18.75" x14ac:dyDescent="0.3">
      <c r="A359" s="54"/>
      <c r="B359" s="54"/>
      <c r="C359" s="54"/>
      <c r="D359" s="54"/>
      <c r="E359" s="54"/>
      <c r="F359" s="54"/>
      <c r="G359" s="103"/>
      <c r="H359" s="103"/>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row>
    <row r="360" spans="1:32" ht="18.75" x14ac:dyDescent="0.3">
      <c r="A360" s="54"/>
      <c r="B360" s="54"/>
      <c r="C360" s="54"/>
      <c r="D360" s="54"/>
      <c r="E360" s="54"/>
      <c r="F360" s="54"/>
      <c r="G360" s="103"/>
      <c r="H360" s="103"/>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c r="AF360" s="54"/>
    </row>
    <row r="361" spans="1:32" ht="18.75" x14ac:dyDescent="0.3">
      <c r="A361" s="54"/>
      <c r="B361" s="54"/>
      <c r="C361" s="54"/>
      <c r="D361" s="54"/>
      <c r="E361" s="54"/>
      <c r="F361" s="54"/>
      <c r="G361" s="103"/>
      <c r="H361" s="103"/>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54"/>
    </row>
    <row r="362" spans="1:32" ht="18.75" x14ac:dyDescent="0.3">
      <c r="A362" s="54"/>
      <c r="B362" s="54"/>
      <c r="C362" s="54"/>
      <c r="D362" s="54"/>
      <c r="E362" s="54"/>
      <c r="F362" s="54"/>
      <c r="G362" s="103"/>
      <c r="H362" s="103"/>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c r="AF362" s="54"/>
    </row>
    <row r="363" spans="1:32" ht="18.75" x14ac:dyDescent="0.3">
      <c r="A363" s="54"/>
      <c r="B363" s="54"/>
      <c r="C363" s="54"/>
      <c r="D363" s="54"/>
      <c r="E363" s="54"/>
      <c r="F363" s="54"/>
      <c r="G363" s="103"/>
      <c r="H363" s="103"/>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54"/>
    </row>
    <row r="364" spans="1:32" ht="18.75" x14ac:dyDescent="0.3">
      <c r="A364" s="54"/>
      <c r="B364" s="54"/>
      <c r="C364" s="54"/>
      <c r="D364" s="54"/>
      <c r="E364" s="54"/>
      <c r="F364" s="54"/>
      <c r="G364" s="103"/>
      <c r="H364" s="103"/>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row>
    <row r="365" spans="1:32" ht="18.75" x14ac:dyDescent="0.3">
      <c r="A365" s="54"/>
      <c r="B365" s="54"/>
      <c r="C365" s="54"/>
      <c r="D365" s="54"/>
      <c r="E365" s="54"/>
      <c r="F365" s="54"/>
      <c r="G365" s="103"/>
      <c r="H365" s="103"/>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row>
    <row r="366" spans="1:32" ht="18.75" x14ac:dyDescent="0.3">
      <c r="A366" s="54"/>
      <c r="B366" s="54"/>
      <c r="C366" s="54"/>
      <c r="D366" s="54"/>
      <c r="E366" s="54"/>
      <c r="F366" s="54"/>
      <c r="G366" s="103"/>
      <c r="H366" s="103"/>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row>
    <row r="367" spans="1:32" ht="18.75" x14ac:dyDescent="0.3">
      <c r="A367" s="54"/>
      <c r="B367" s="54"/>
      <c r="C367" s="54"/>
      <c r="D367" s="54"/>
      <c r="E367" s="54"/>
      <c r="F367" s="54"/>
      <c r="G367" s="103"/>
      <c r="H367" s="103"/>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row>
    <row r="368" spans="1:32" ht="18.75" x14ac:dyDescent="0.3">
      <c r="A368" s="54"/>
      <c r="B368" s="54"/>
      <c r="C368" s="54"/>
      <c r="D368" s="54"/>
      <c r="E368" s="54"/>
      <c r="F368" s="54"/>
      <c r="G368" s="103"/>
      <c r="H368" s="103"/>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c r="AF368" s="54"/>
    </row>
    <row r="369" spans="1:32" ht="18.75" x14ac:dyDescent="0.3">
      <c r="A369" s="54"/>
      <c r="B369" s="54"/>
      <c r="C369" s="54"/>
      <c r="D369" s="54"/>
      <c r="E369" s="54"/>
      <c r="F369" s="54"/>
      <c r="G369" s="103"/>
      <c r="H369" s="103"/>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c r="AF369" s="54"/>
    </row>
    <row r="370" spans="1:32" ht="18.75" x14ac:dyDescent="0.3">
      <c r="A370" s="54"/>
      <c r="B370" s="54"/>
      <c r="C370" s="54"/>
      <c r="D370" s="54"/>
      <c r="E370" s="54"/>
      <c r="F370" s="54"/>
      <c r="G370" s="103"/>
      <c r="H370" s="103"/>
      <c r="I370" s="54"/>
      <c r="J370" s="54"/>
      <c r="K370" s="54"/>
      <c r="L370" s="54"/>
      <c r="M370" s="54"/>
      <c r="N370" s="54"/>
      <c r="O370" s="54"/>
      <c r="P370" s="54"/>
      <c r="Q370" s="54"/>
      <c r="R370" s="54"/>
      <c r="S370" s="54"/>
      <c r="T370" s="54"/>
      <c r="U370" s="54"/>
      <c r="V370" s="54"/>
      <c r="W370" s="54"/>
      <c r="X370" s="54"/>
      <c r="Y370" s="54"/>
      <c r="Z370" s="54"/>
      <c r="AA370" s="54"/>
      <c r="AB370" s="54"/>
      <c r="AC370" s="54"/>
      <c r="AD370" s="54"/>
      <c r="AE370" s="54"/>
      <c r="AF370" s="54"/>
    </row>
    <row r="371" spans="1:32" ht="18.75" x14ac:dyDescent="0.3">
      <c r="A371" s="54"/>
      <c r="B371" s="54"/>
      <c r="C371" s="54"/>
      <c r="D371" s="54"/>
      <c r="E371" s="54"/>
      <c r="F371" s="54"/>
      <c r="G371" s="103"/>
      <c r="H371" s="103"/>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row>
    <row r="372" spans="1:32" ht="18.75" x14ac:dyDescent="0.3">
      <c r="A372" s="54"/>
      <c r="B372" s="54"/>
      <c r="C372" s="54"/>
      <c r="D372" s="54"/>
      <c r="E372" s="54"/>
      <c r="F372" s="54"/>
      <c r="G372" s="103"/>
      <c r="H372" s="103"/>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c r="AF372" s="54"/>
    </row>
    <row r="373" spans="1:32" ht="18.75" x14ac:dyDescent="0.3">
      <c r="A373" s="54"/>
      <c r="B373" s="54"/>
      <c r="C373" s="54"/>
      <c r="D373" s="54"/>
      <c r="E373" s="54"/>
      <c r="F373" s="54"/>
      <c r="G373" s="103"/>
      <c r="H373" s="103"/>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row>
    <row r="374" spans="1:32" ht="18.75" x14ac:dyDescent="0.3">
      <c r="A374" s="54"/>
      <c r="B374" s="54"/>
      <c r="C374" s="54"/>
      <c r="D374" s="54"/>
      <c r="E374" s="54"/>
      <c r="F374" s="54"/>
      <c r="G374" s="103"/>
      <c r="H374" s="103"/>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c r="AF374" s="54"/>
    </row>
    <row r="375" spans="1:32" ht="18.75" x14ac:dyDescent="0.3">
      <c r="A375" s="54"/>
      <c r="B375" s="54"/>
      <c r="C375" s="54"/>
      <c r="D375" s="54"/>
      <c r="E375" s="54"/>
      <c r="F375" s="54"/>
      <c r="G375" s="103"/>
      <c r="H375" s="103"/>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row>
    <row r="376" spans="1:32" ht="18.75" x14ac:dyDescent="0.3">
      <c r="A376" s="54"/>
      <c r="B376" s="54"/>
      <c r="C376" s="54"/>
      <c r="D376" s="54"/>
      <c r="E376" s="54"/>
      <c r="F376" s="54"/>
      <c r="G376" s="103"/>
      <c r="H376" s="103"/>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row>
    <row r="377" spans="1:32" ht="18.75" x14ac:dyDescent="0.3">
      <c r="A377" s="54"/>
      <c r="B377" s="54"/>
      <c r="C377" s="54"/>
      <c r="D377" s="54"/>
      <c r="E377" s="54"/>
      <c r="F377" s="54"/>
      <c r="G377" s="103"/>
      <c r="H377" s="103"/>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row>
    <row r="378" spans="1:32" ht="18.75" x14ac:dyDescent="0.3">
      <c r="A378" s="54"/>
      <c r="B378" s="54"/>
      <c r="C378" s="54"/>
      <c r="D378" s="54"/>
      <c r="E378" s="54"/>
      <c r="F378" s="54"/>
      <c r="G378" s="103"/>
      <c r="H378" s="103"/>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row>
    <row r="379" spans="1:32" ht="18.75" x14ac:dyDescent="0.3">
      <c r="A379" s="54"/>
      <c r="B379" s="54"/>
      <c r="C379" s="54"/>
      <c r="D379" s="54"/>
      <c r="E379" s="54"/>
      <c r="F379" s="54"/>
      <c r="G379" s="103"/>
      <c r="H379" s="103"/>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row>
    <row r="380" spans="1:32" ht="18.75" x14ac:dyDescent="0.3">
      <c r="A380" s="54"/>
      <c r="B380" s="54"/>
      <c r="C380" s="54"/>
      <c r="D380" s="54"/>
      <c r="E380" s="54"/>
      <c r="F380" s="54"/>
      <c r="G380" s="103"/>
      <c r="H380" s="103"/>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row>
    <row r="381" spans="1:32" ht="18.75" x14ac:dyDescent="0.3">
      <c r="A381" s="54"/>
      <c r="B381" s="54"/>
      <c r="C381" s="54"/>
      <c r="D381" s="54"/>
      <c r="E381" s="54"/>
      <c r="F381" s="54"/>
      <c r="G381" s="103"/>
      <c r="H381" s="103"/>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row>
    <row r="382" spans="1:32" ht="18.75" x14ac:dyDescent="0.3">
      <c r="A382" s="54"/>
      <c r="B382" s="54"/>
      <c r="C382" s="54"/>
      <c r="D382" s="54"/>
      <c r="E382" s="54"/>
      <c r="F382" s="54"/>
      <c r="G382" s="103"/>
      <c r="H382" s="103"/>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row>
    <row r="383" spans="1:32" ht="18.75" x14ac:dyDescent="0.3">
      <c r="A383" s="54"/>
      <c r="B383" s="54"/>
      <c r="C383" s="54"/>
      <c r="D383" s="54"/>
      <c r="E383" s="54"/>
      <c r="F383" s="54"/>
      <c r="G383" s="103"/>
      <c r="H383" s="103"/>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row>
    <row r="384" spans="1:32" ht="18.75" x14ac:dyDescent="0.3">
      <c r="A384" s="54"/>
      <c r="B384" s="54"/>
      <c r="C384" s="54"/>
      <c r="D384" s="54"/>
      <c r="E384" s="54"/>
      <c r="F384" s="54"/>
      <c r="G384" s="103"/>
      <c r="H384" s="103"/>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row>
    <row r="385" spans="1:32" ht="18.75" x14ac:dyDescent="0.3">
      <c r="A385" s="54"/>
      <c r="B385" s="54"/>
      <c r="C385" s="54"/>
      <c r="D385" s="54"/>
      <c r="E385" s="54"/>
      <c r="F385" s="54"/>
      <c r="G385" s="103"/>
      <c r="H385" s="103"/>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row>
    <row r="386" spans="1:32" ht="18.75" x14ac:dyDescent="0.3">
      <c r="A386" s="54"/>
      <c r="B386" s="54"/>
      <c r="C386" s="54"/>
      <c r="D386" s="54"/>
      <c r="E386" s="54"/>
      <c r="F386" s="54"/>
      <c r="G386" s="103"/>
      <c r="H386" s="103"/>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row>
    <row r="387" spans="1:32" ht="18.75" x14ac:dyDescent="0.3">
      <c r="A387" s="54"/>
      <c r="B387" s="54"/>
      <c r="C387" s="54"/>
      <c r="D387" s="54"/>
      <c r="E387" s="54"/>
      <c r="F387" s="54"/>
      <c r="G387" s="103"/>
      <c r="H387" s="103"/>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c r="AF387" s="54"/>
    </row>
    <row r="388" spans="1:32" ht="18.75" x14ac:dyDescent="0.3">
      <c r="A388" s="54"/>
      <c r="B388" s="54"/>
      <c r="C388" s="54"/>
      <c r="D388" s="54"/>
      <c r="E388" s="54"/>
      <c r="F388" s="54"/>
      <c r="G388" s="103"/>
      <c r="H388" s="103"/>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row>
    <row r="389" spans="1:32" ht="18.75" x14ac:dyDescent="0.3">
      <c r="A389" s="54"/>
      <c r="B389" s="54"/>
      <c r="C389" s="54"/>
      <c r="D389" s="54"/>
      <c r="E389" s="54"/>
      <c r="F389" s="54"/>
      <c r="G389" s="103"/>
      <c r="H389" s="103"/>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row>
    <row r="390" spans="1:32" ht="18.75" x14ac:dyDescent="0.3">
      <c r="A390" s="54"/>
      <c r="B390" s="54"/>
      <c r="C390" s="54"/>
      <c r="D390" s="54"/>
      <c r="E390" s="54"/>
      <c r="F390" s="54"/>
      <c r="G390" s="103"/>
      <c r="H390" s="103"/>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row>
    <row r="391" spans="1:32" ht="18.75" x14ac:dyDescent="0.3">
      <c r="A391" s="54"/>
      <c r="B391" s="54"/>
      <c r="C391" s="54"/>
      <c r="D391" s="54"/>
      <c r="E391" s="54"/>
      <c r="F391" s="54"/>
      <c r="G391" s="103"/>
      <c r="H391" s="103"/>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row>
    <row r="392" spans="1:32" ht="18.75" x14ac:dyDescent="0.3">
      <c r="A392" s="54"/>
      <c r="B392" s="54"/>
      <c r="C392" s="54"/>
      <c r="D392" s="54"/>
      <c r="E392" s="54"/>
      <c r="F392" s="54"/>
      <c r="G392" s="103"/>
      <c r="H392" s="103"/>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row>
    <row r="393" spans="1:32" ht="18.75" x14ac:dyDescent="0.3">
      <c r="A393" s="54"/>
      <c r="B393" s="54"/>
      <c r="C393" s="54"/>
      <c r="D393" s="54"/>
      <c r="E393" s="54"/>
      <c r="F393" s="54"/>
      <c r="G393" s="103"/>
      <c r="H393" s="103"/>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row>
    <row r="394" spans="1:32" ht="18.75" x14ac:dyDescent="0.3">
      <c r="A394" s="54"/>
      <c r="B394" s="54"/>
      <c r="C394" s="54"/>
      <c r="D394" s="54"/>
      <c r="E394" s="54"/>
      <c r="F394" s="54"/>
      <c r="G394" s="103"/>
      <c r="H394" s="103"/>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row>
    <row r="395" spans="1:32" ht="18.75" x14ac:dyDescent="0.3">
      <c r="A395" s="54"/>
      <c r="B395" s="54"/>
      <c r="C395" s="54"/>
      <c r="D395" s="54"/>
      <c r="E395" s="54"/>
      <c r="F395" s="54"/>
      <c r="G395" s="103"/>
      <c r="H395" s="103"/>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row>
    <row r="396" spans="1:32" ht="18.75" x14ac:dyDescent="0.3">
      <c r="A396" s="54"/>
      <c r="B396" s="54"/>
      <c r="C396" s="54"/>
      <c r="D396" s="54"/>
      <c r="E396" s="54"/>
      <c r="F396" s="54"/>
      <c r="G396" s="103"/>
      <c r="H396" s="103"/>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row>
    <row r="397" spans="1:32" ht="18.75" x14ac:dyDescent="0.3">
      <c r="A397" s="54"/>
      <c r="B397" s="54"/>
      <c r="C397" s="54"/>
      <c r="D397" s="54"/>
      <c r="E397" s="54"/>
      <c r="F397" s="54"/>
      <c r="G397" s="103"/>
      <c r="H397" s="103"/>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row>
    <row r="398" spans="1:32" ht="18.75" x14ac:dyDescent="0.3">
      <c r="A398" s="54"/>
      <c r="B398" s="54"/>
      <c r="C398" s="54"/>
      <c r="D398" s="54"/>
      <c r="E398" s="54"/>
      <c r="F398" s="54"/>
      <c r="G398" s="103"/>
      <c r="H398" s="103"/>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row>
    <row r="399" spans="1:32" ht="18.75" x14ac:dyDescent="0.3">
      <c r="A399" s="54"/>
      <c r="B399" s="54"/>
      <c r="C399" s="54"/>
      <c r="D399" s="54"/>
      <c r="E399" s="54"/>
      <c r="F399" s="54"/>
      <c r="G399" s="103"/>
      <c r="H399" s="103"/>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54"/>
    </row>
    <row r="400" spans="1:32" ht="18.75" x14ac:dyDescent="0.3">
      <c r="A400" s="54"/>
      <c r="B400" s="54"/>
      <c r="C400" s="54"/>
      <c r="D400" s="54"/>
      <c r="E400" s="54"/>
      <c r="F400" s="54"/>
      <c r="G400" s="103"/>
      <c r="H400" s="103"/>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row>
    <row r="401" spans="1:32" ht="18.75" x14ac:dyDescent="0.3">
      <c r="A401" s="54"/>
      <c r="B401" s="54"/>
      <c r="C401" s="54"/>
      <c r="D401" s="54"/>
      <c r="E401" s="54"/>
      <c r="F401" s="54"/>
      <c r="G401" s="103"/>
      <c r="H401" s="103"/>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row>
    <row r="402" spans="1:32" ht="18.75" x14ac:dyDescent="0.3">
      <c r="A402" s="54"/>
      <c r="B402" s="54"/>
      <c r="C402" s="54"/>
      <c r="D402" s="54"/>
      <c r="E402" s="54"/>
      <c r="F402" s="54"/>
      <c r="G402" s="103"/>
      <c r="H402" s="103"/>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row>
    <row r="403" spans="1:32" ht="18.75" x14ac:dyDescent="0.3">
      <c r="A403" s="54"/>
      <c r="B403" s="54"/>
      <c r="C403" s="54"/>
      <c r="D403" s="54"/>
      <c r="E403" s="54"/>
      <c r="F403" s="54"/>
      <c r="G403" s="103"/>
      <c r="H403" s="103"/>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row>
    <row r="404" spans="1:32" ht="18.75" x14ac:dyDescent="0.3">
      <c r="A404" s="54"/>
      <c r="B404" s="54"/>
      <c r="C404" s="54"/>
      <c r="D404" s="54"/>
      <c r="E404" s="54"/>
      <c r="F404" s="54"/>
      <c r="G404" s="103"/>
      <c r="H404" s="103"/>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row>
    <row r="405" spans="1:32" ht="18.75" x14ac:dyDescent="0.3">
      <c r="A405" s="54"/>
      <c r="B405" s="54"/>
      <c r="C405" s="54"/>
      <c r="D405" s="54"/>
      <c r="E405" s="54"/>
      <c r="F405" s="54"/>
      <c r="G405" s="103"/>
      <c r="H405" s="103"/>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row>
    <row r="406" spans="1:32" ht="18.75" x14ac:dyDescent="0.3">
      <c r="A406" s="54"/>
      <c r="B406" s="54"/>
      <c r="C406" s="54"/>
      <c r="D406" s="54"/>
      <c r="E406" s="54"/>
      <c r="F406" s="54"/>
      <c r="G406" s="103"/>
      <c r="H406" s="103"/>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row>
    <row r="407" spans="1:32" ht="18.75" x14ac:dyDescent="0.3">
      <c r="A407" s="54"/>
      <c r="B407" s="54"/>
      <c r="C407" s="54"/>
      <c r="D407" s="54"/>
      <c r="E407" s="54"/>
      <c r="F407" s="54"/>
      <c r="G407" s="103"/>
      <c r="H407" s="103"/>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c r="AF407" s="54"/>
    </row>
    <row r="408" spans="1:32" ht="18.75" x14ac:dyDescent="0.3">
      <c r="A408" s="54"/>
      <c r="B408" s="54"/>
      <c r="C408" s="54"/>
      <c r="D408" s="54"/>
      <c r="E408" s="54"/>
      <c r="F408" s="54"/>
      <c r="G408" s="103"/>
      <c r="H408" s="103"/>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c r="AF408" s="54"/>
    </row>
    <row r="409" spans="1:32" ht="18.75" x14ac:dyDescent="0.3">
      <c r="A409" s="54"/>
      <c r="B409" s="54"/>
      <c r="C409" s="54"/>
      <c r="D409" s="54"/>
      <c r="E409" s="54"/>
      <c r="F409" s="54"/>
      <c r="G409" s="103"/>
      <c r="H409" s="103"/>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row>
    <row r="410" spans="1:32" ht="18.75" x14ac:dyDescent="0.3">
      <c r="A410" s="54"/>
      <c r="B410" s="54"/>
      <c r="C410" s="54"/>
      <c r="D410" s="54"/>
      <c r="E410" s="54"/>
      <c r="F410" s="54"/>
      <c r="G410" s="103"/>
      <c r="H410" s="103"/>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row>
    <row r="411" spans="1:32" ht="18.75" x14ac:dyDescent="0.3">
      <c r="A411" s="54"/>
      <c r="B411" s="54"/>
      <c r="C411" s="54"/>
      <c r="D411" s="54"/>
      <c r="E411" s="54"/>
      <c r="F411" s="54"/>
      <c r="G411" s="103"/>
      <c r="H411" s="103"/>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row>
    <row r="412" spans="1:32" ht="18.75" x14ac:dyDescent="0.3">
      <c r="A412" s="54"/>
      <c r="B412" s="54"/>
      <c r="C412" s="54"/>
      <c r="D412" s="54"/>
      <c r="E412" s="54"/>
      <c r="F412" s="54"/>
      <c r="G412" s="103"/>
      <c r="H412" s="103"/>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row>
    <row r="413" spans="1:32" ht="18.75" x14ac:dyDescent="0.3">
      <c r="A413" s="54"/>
      <c r="B413" s="54"/>
      <c r="C413" s="54"/>
      <c r="D413" s="54"/>
      <c r="E413" s="54"/>
      <c r="F413" s="54"/>
      <c r="G413" s="103"/>
      <c r="H413" s="103"/>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row>
    <row r="414" spans="1:32" ht="18.75" x14ac:dyDescent="0.3">
      <c r="A414" s="54"/>
      <c r="B414" s="54"/>
      <c r="C414" s="54"/>
      <c r="D414" s="54"/>
      <c r="E414" s="54"/>
      <c r="F414" s="54"/>
      <c r="G414" s="103"/>
      <c r="H414" s="103"/>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row>
    <row r="415" spans="1:32" ht="18.75" x14ac:dyDescent="0.3">
      <c r="A415" s="54"/>
      <c r="B415" s="54"/>
      <c r="C415" s="54"/>
      <c r="D415" s="54"/>
      <c r="E415" s="54"/>
      <c r="F415" s="54"/>
      <c r="G415" s="103"/>
      <c r="H415" s="103"/>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row>
    <row r="416" spans="1:32" ht="18.75" x14ac:dyDescent="0.3">
      <c r="A416" s="54"/>
      <c r="B416" s="54"/>
      <c r="C416" s="54"/>
      <c r="D416" s="54"/>
      <c r="E416" s="54"/>
      <c r="F416" s="54"/>
      <c r="G416" s="103"/>
      <c r="H416" s="103"/>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row>
    <row r="417" spans="1:32" ht="18.75" x14ac:dyDescent="0.3">
      <c r="A417" s="54"/>
      <c r="B417" s="54"/>
      <c r="C417" s="54"/>
      <c r="D417" s="54"/>
      <c r="E417" s="54"/>
      <c r="F417" s="54"/>
      <c r="G417" s="103"/>
      <c r="H417" s="103"/>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row>
    <row r="418" spans="1:32" ht="18.75" x14ac:dyDescent="0.3">
      <c r="A418" s="54"/>
      <c r="B418" s="54"/>
      <c r="C418" s="54"/>
      <c r="D418" s="54"/>
      <c r="E418" s="54"/>
      <c r="F418" s="54"/>
      <c r="G418" s="103"/>
      <c r="H418" s="103"/>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row>
    <row r="419" spans="1:32" ht="18.75" x14ac:dyDescent="0.3">
      <c r="A419" s="54"/>
      <c r="B419" s="54"/>
      <c r="C419" s="54"/>
      <c r="D419" s="54"/>
      <c r="E419" s="54"/>
      <c r="F419" s="54"/>
      <c r="G419" s="103"/>
      <c r="H419" s="103"/>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row>
    <row r="420" spans="1:32" ht="18.75" x14ac:dyDescent="0.3">
      <c r="A420" s="54"/>
      <c r="B420" s="54"/>
      <c r="C420" s="54"/>
      <c r="D420" s="54"/>
      <c r="E420" s="54"/>
      <c r="F420" s="54"/>
      <c r="G420" s="103"/>
      <c r="H420" s="103"/>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row>
    <row r="421" spans="1:32" ht="18.75" x14ac:dyDescent="0.3">
      <c r="A421" s="54"/>
      <c r="B421" s="54"/>
      <c r="C421" s="54"/>
      <c r="D421" s="54"/>
      <c r="E421" s="54"/>
      <c r="F421" s="54"/>
      <c r="G421" s="103"/>
      <c r="H421" s="103"/>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row>
    <row r="422" spans="1:32" ht="18.75" x14ac:dyDescent="0.3">
      <c r="A422" s="54"/>
      <c r="B422" s="54"/>
      <c r="C422" s="54"/>
      <c r="D422" s="54"/>
      <c r="E422" s="54"/>
      <c r="F422" s="54"/>
      <c r="G422" s="103"/>
      <c r="H422" s="103"/>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row>
    <row r="423" spans="1:32" ht="18.75" x14ac:dyDescent="0.3">
      <c r="A423" s="54"/>
      <c r="B423" s="54"/>
      <c r="C423" s="54"/>
      <c r="D423" s="54"/>
      <c r="E423" s="54"/>
      <c r="F423" s="54"/>
      <c r="G423" s="103"/>
      <c r="H423" s="103"/>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row>
    <row r="424" spans="1:32" ht="18.75" x14ac:dyDescent="0.3">
      <c r="A424" s="54"/>
      <c r="B424" s="54"/>
      <c r="C424" s="54"/>
      <c r="D424" s="54"/>
      <c r="E424" s="54"/>
      <c r="F424" s="54"/>
      <c r="G424" s="103"/>
      <c r="H424" s="103"/>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row>
    <row r="425" spans="1:32" ht="18.75" x14ac:dyDescent="0.3">
      <c r="A425" s="54"/>
      <c r="B425" s="54"/>
      <c r="C425" s="54"/>
      <c r="D425" s="54"/>
      <c r="E425" s="54"/>
      <c r="F425" s="54"/>
      <c r="G425" s="103"/>
      <c r="H425" s="103"/>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row>
    <row r="426" spans="1:32" ht="18.75" x14ac:dyDescent="0.3">
      <c r="A426" s="54"/>
      <c r="B426" s="54"/>
      <c r="C426" s="54"/>
      <c r="D426" s="54"/>
      <c r="E426" s="54"/>
      <c r="F426" s="54"/>
      <c r="G426" s="103"/>
      <c r="H426" s="103"/>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row>
    <row r="427" spans="1:32" ht="18.75" x14ac:dyDescent="0.3">
      <c r="A427" s="54"/>
      <c r="B427" s="54"/>
      <c r="C427" s="54"/>
      <c r="D427" s="54"/>
      <c r="E427" s="54"/>
      <c r="F427" s="54"/>
      <c r="G427" s="103"/>
      <c r="H427" s="103"/>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row>
    <row r="428" spans="1:32" ht="18.75" x14ac:dyDescent="0.3">
      <c r="A428" s="54"/>
      <c r="B428" s="54"/>
      <c r="C428" s="54"/>
      <c r="D428" s="54"/>
      <c r="E428" s="54"/>
      <c r="F428" s="54"/>
      <c r="G428" s="103"/>
      <c r="H428" s="103"/>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row>
    <row r="429" spans="1:32" ht="18.75" x14ac:dyDescent="0.3">
      <c r="A429" s="54"/>
      <c r="B429" s="54"/>
      <c r="C429" s="54"/>
      <c r="D429" s="54"/>
      <c r="E429" s="54"/>
      <c r="F429" s="54"/>
      <c r="G429" s="103"/>
      <c r="H429" s="103"/>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row>
    <row r="430" spans="1:32" ht="18.75" x14ac:dyDescent="0.3">
      <c r="A430" s="54"/>
      <c r="B430" s="54"/>
      <c r="C430" s="54"/>
      <c r="D430" s="54"/>
      <c r="E430" s="54"/>
      <c r="F430" s="54"/>
      <c r="G430" s="103"/>
      <c r="H430" s="103"/>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row>
    <row r="431" spans="1:32" ht="18.75" x14ac:dyDescent="0.3">
      <c r="A431" s="54"/>
      <c r="B431" s="54"/>
      <c r="C431" s="54"/>
      <c r="D431" s="54"/>
      <c r="E431" s="54"/>
      <c r="F431" s="54"/>
      <c r="G431" s="103"/>
      <c r="H431" s="103"/>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row>
    <row r="432" spans="1:32" ht="18.75" x14ac:dyDescent="0.3">
      <c r="A432" s="54"/>
      <c r="B432" s="54"/>
      <c r="C432" s="54"/>
      <c r="D432" s="54"/>
      <c r="E432" s="54"/>
      <c r="F432" s="54"/>
      <c r="G432" s="103"/>
      <c r="H432" s="103"/>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54"/>
    </row>
    <row r="433" spans="1:32" ht="18.75" x14ac:dyDescent="0.3">
      <c r="A433" s="54"/>
      <c r="B433" s="54"/>
      <c r="C433" s="54"/>
      <c r="D433" s="54"/>
      <c r="E433" s="54"/>
      <c r="F433" s="54"/>
      <c r="G433" s="103"/>
      <c r="H433" s="103"/>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row>
    <row r="434" spans="1:32" ht="18.75" x14ac:dyDescent="0.3">
      <c r="A434" s="54"/>
      <c r="B434" s="54"/>
      <c r="C434" s="54"/>
      <c r="D434" s="54"/>
      <c r="E434" s="54"/>
      <c r="F434" s="54"/>
      <c r="G434" s="103"/>
      <c r="H434" s="103"/>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c r="AF434" s="54"/>
    </row>
    <row r="435" spans="1:32" ht="18.75" x14ac:dyDescent="0.3">
      <c r="A435" s="54"/>
      <c r="B435" s="54"/>
      <c r="C435" s="54"/>
      <c r="D435" s="54"/>
      <c r="E435" s="54"/>
      <c r="F435" s="54"/>
      <c r="G435" s="103"/>
      <c r="H435" s="103"/>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row>
    <row r="436" spans="1:32" ht="18.75" x14ac:dyDescent="0.3">
      <c r="A436" s="54"/>
      <c r="B436" s="54"/>
      <c r="C436" s="54"/>
      <c r="D436" s="54"/>
      <c r="E436" s="54"/>
      <c r="F436" s="54"/>
      <c r="G436" s="103"/>
      <c r="H436" s="103"/>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row>
    <row r="437" spans="1:32" ht="18.75" x14ac:dyDescent="0.3">
      <c r="A437" s="54"/>
      <c r="B437" s="54"/>
      <c r="C437" s="54"/>
      <c r="D437" s="54"/>
      <c r="E437" s="54"/>
      <c r="F437" s="54"/>
      <c r="G437" s="103"/>
      <c r="H437" s="103"/>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row>
    <row r="438" spans="1:32" ht="18.75" x14ac:dyDescent="0.3">
      <c r="A438" s="54"/>
      <c r="B438" s="54"/>
      <c r="C438" s="54"/>
      <c r="D438" s="54"/>
      <c r="E438" s="54"/>
      <c r="F438" s="54"/>
      <c r="G438" s="103"/>
      <c r="H438" s="103"/>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c r="AF438" s="54"/>
    </row>
    <row r="439" spans="1:32" ht="18.75" x14ac:dyDescent="0.3">
      <c r="A439" s="54"/>
      <c r="B439" s="54"/>
      <c r="C439" s="54"/>
      <c r="D439" s="54"/>
      <c r="E439" s="54"/>
      <c r="F439" s="54"/>
      <c r="G439" s="103"/>
      <c r="H439" s="103"/>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row>
    <row r="440" spans="1:32" ht="18.75" x14ac:dyDescent="0.3">
      <c r="A440" s="54"/>
      <c r="B440" s="54"/>
      <c r="C440" s="54"/>
      <c r="D440" s="54"/>
      <c r="E440" s="54"/>
      <c r="F440" s="54"/>
      <c r="G440" s="103"/>
      <c r="H440" s="103"/>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row>
    <row r="441" spans="1:32" ht="18.75" x14ac:dyDescent="0.3">
      <c r="A441" s="54"/>
      <c r="B441" s="54"/>
      <c r="C441" s="54"/>
      <c r="D441" s="54"/>
      <c r="E441" s="54"/>
      <c r="F441" s="54"/>
      <c r="G441" s="103"/>
      <c r="H441" s="103"/>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c r="AF441" s="54"/>
    </row>
    <row r="442" spans="1:32" ht="18.75" x14ac:dyDescent="0.3">
      <c r="A442" s="54"/>
      <c r="B442" s="54"/>
      <c r="C442" s="54"/>
      <c r="D442" s="54"/>
      <c r="E442" s="54"/>
      <c r="F442" s="54"/>
      <c r="G442" s="103"/>
      <c r="H442" s="103"/>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c r="AF442" s="54"/>
    </row>
    <row r="443" spans="1:32" ht="18.75" x14ac:dyDescent="0.3">
      <c r="A443" s="54"/>
      <c r="B443" s="54"/>
      <c r="C443" s="54"/>
      <c r="D443" s="54"/>
      <c r="E443" s="54"/>
      <c r="F443" s="54"/>
      <c r="G443" s="103"/>
      <c r="H443" s="103"/>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c r="AF443" s="54"/>
    </row>
    <row r="444" spans="1:32" ht="18.75" x14ac:dyDescent="0.3">
      <c r="A444" s="54"/>
      <c r="B444" s="54"/>
      <c r="C444" s="54"/>
      <c r="D444" s="54"/>
      <c r="E444" s="54"/>
      <c r="F444" s="54"/>
      <c r="G444" s="103"/>
      <c r="H444" s="103"/>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c r="AF444" s="54"/>
    </row>
    <row r="445" spans="1:32" ht="18.75" x14ac:dyDescent="0.3">
      <c r="A445" s="54"/>
      <c r="B445" s="54"/>
      <c r="C445" s="54"/>
      <c r="D445" s="54"/>
      <c r="E445" s="54"/>
      <c r="F445" s="54"/>
      <c r="G445" s="103"/>
      <c r="H445" s="103"/>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row>
    <row r="446" spans="1:32" ht="18.75" x14ac:dyDescent="0.3">
      <c r="A446" s="54"/>
      <c r="B446" s="54"/>
      <c r="C446" s="54"/>
      <c r="D446" s="54"/>
      <c r="E446" s="54"/>
      <c r="F446" s="54"/>
      <c r="G446" s="103"/>
      <c r="H446" s="103"/>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row>
    <row r="447" spans="1:32" ht="18.75" x14ac:dyDescent="0.3">
      <c r="A447" s="54"/>
      <c r="B447" s="54"/>
      <c r="C447" s="54"/>
      <c r="D447" s="54"/>
      <c r="E447" s="54"/>
      <c r="F447" s="54"/>
      <c r="G447" s="103"/>
      <c r="H447" s="103"/>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row>
    <row r="448" spans="1:32" ht="18.75" x14ac:dyDescent="0.3">
      <c r="A448" s="54"/>
      <c r="B448" s="54"/>
      <c r="C448" s="54"/>
      <c r="D448" s="54"/>
      <c r="E448" s="54"/>
      <c r="F448" s="54"/>
      <c r="G448" s="103"/>
      <c r="H448" s="103"/>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row>
    <row r="449" spans="1:32" ht="18.75" x14ac:dyDescent="0.3">
      <c r="A449" s="54"/>
      <c r="B449" s="54"/>
      <c r="C449" s="54"/>
      <c r="D449" s="54"/>
      <c r="E449" s="54"/>
      <c r="F449" s="54"/>
      <c r="G449" s="103"/>
      <c r="H449" s="103"/>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row>
    <row r="450" spans="1:32" ht="18.75" x14ac:dyDescent="0.3">
      <c r="A450" s="54"/>
      <c r="B450" s="54"/>
      <c r="C450" s="54"/>
      <c r="D450" s="54"/>
      <c r="E450" s="54"/>
      <c r="F450" s="54"/>
      <c r="G450" s="103"/>
      <c r="H450" s="103"/>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c r="AF450" s="54"/>
    </row>
    <row r="451" spans="1:32" ht="18.75" x14ac:dyDescent="0.3">
      <c r="A451" s="54"/>
      <c r="B451" s="54"/>
      <c r="C451" s="54"/>
      <c r="D451" s="54"/>
      <c r="E451" s="54"/>
      <c r="F451" s="54"/>
      <c r="G451" s="103"/>
      <c r="H451" s="103"/>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row>
    <row r="452" spans="1:32" ht="18.75" x14ac:dyDescent="0.3">
      <c r="A452" s="54"/>
      <c r="B452" s="54"/>
      <c r="C452" s="54"/>
      <c r="D452" s="54"/>
      <c r="E452" s="54"/>
      <c r="F452" s="54"/>
      <c r="G452" s="103"/>
      <c r="H452" s="103"/>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c r="AF452" s="54"/>
    </row>
    <row r="453" spans="1:32" ht="18.75" x14ac:dyDescent="0.3">
      <c r="A453" s="54"/>
      <c r="B453" s="54"/>
      <c r="C453" s="54"/>
      <c r="D453" s="54"/>
      <c r="E453" s="54"/>
      <c r="F453" s="54"/>
      <c r="G453" s="103"/>
      <c r="H453" s="103"/>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c r="AF453" s="54"/>
    </row>
    <row r="454" spans="1:32" ht="18.75" x14ac:dyDescent="0.3">
      <c r="A454" s="54"/>
      <c r="B454" s="54"/>
      <c r="C454" s="54"/>
      <c r="D454" s="54"/>
      <c r="E454" s="54"/>
      <c r="F454" s="54"/>
      <c r="G454" s="103"/>
      <c r="H454" s="103"/>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row>
    <row r="455" spans="1:32" ht="18.75" x14ac:dyDescent="0.3">
      <c r="A455" s="54"/>
      <c r="B455" s="54"/>
      <c r="C455" s="54"/>
      <c r="D455" s="54"/>
      <c r="E455" s="54"/>
      <c r="F455" s="54"/>
      <c r="G455" s="103"/>
      <c r="H455" s="103"/>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c r="AF455" s="54"/>
    </row>
    <row r="456" spans="1:32" ht="18.75" x14ac:dyDescent="0.3">
      <c r="A456" s="54"/>
      <c r="B456" s="54"/>
      <c r="C456" s="54"/>
      <c r="D456" s="54"/>
      <c r="E456" s="54"/>
      <c r="F456" s="54"/>
      <c r="G456" s="103"/>
      <c r="H456" s="103"/>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row>
    <row r="457" spans="1:32" ht="18.75" x14ac:dyDescent="0.3">
      <c r="A457" s="54"/>
      <c r="B457" s="54"/>
      <c r="C457" s="54"/>
      <c r="D457" s="54"/>
      <c r="E457" s="54"/>
      <c r="F457" s="54"/>
      <c r="G457" s="103"/>
      <c r="H457" s="103"/>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c r="AF457" s="54"/>
    </row>
    <row r="458" spans="1:32" ht="18.75" x14ac:dyDescent="0.3">
      <c r="A458" s="54"/>
      <c r="B458" s="54"/>
      <c r="C458" s="54"/>
      <c r="D458" s="54"/>
      <c r="E458" s="54"/>
      <c r="F458" s="54"/>
      <c r="G458" s="103"/>
      <c r="H458" s="103"/>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row>
    <row r="459" spans="1:32" ht="18.75" x14ac:dyDescent="0.3">
      <c r="A459" s="54"/>
      <c r="B459" s="54"/>
      <c r="C459" s="54"/>
      <c r="D459" s="54"/>
      <c r="E459" s="54"/>
      <c r="F459" s="54"/>
      <c r="G459" s="103"/>
      <c r="H459" s="103"/>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row>
    <row r="460" spans="1:32" ht="18.75" x14ac:dyDescent="0.3">
      <c r="A460" s="54"/>
      <c r="B460" s="54"/>
      <c r="C460" s="54"/>
      <c r="D460" s="54"/>
      <c r="E460" s="54"/>
      <c r="F460" s="54"/>
      <c r="G460" s="103"/>
      <c r="H460" s="103"/>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c r="AF460" s="54"/>
    </row>
    <row r="461" spans="1:32" ht="18.75" x14ac:dyDescent="0.3">
      <c r="A461" s="54"/>
      <c r="B461" s="54"/>
      <c r="C461" s="54"/>
      <c r="D461" s="54"/>
      <c r="E461" s="54"/>
      <c r="F461" s="54"/>
      <c r="G461" s="103"/>
      <c r="H461" s="103"/>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row>
    <row r="462" spans="1:32" ht="18.75" x14ac:dyDescent="0.3">
      <c r="A462" s="54"/>
      <c r="B462" s="54"/>
      <c r="C462" s="54"/>
      <c r="D462" s="54"/>
      <c r="E462" s="54"/>
      <c r="F462" s="54"/>
      <c r="G462" s="103"/>
      <c r="H462" s="103"/>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c r="AF462" s="54"/>
    </row>
    <row r="463" spans="1:32" ht="18.75" x14ac:dyDescent="0.3">
      <c r="A463" s="54"/>
      <c r="B463" s="54"/>
      <c r="C463" s="54"/>
      <c r="D463" s="54"/>
      <c r="E463" s="54"/>
      <c r="F463" s="54"/>
      <c r="G463" s="103"/>
      <c r="H463" s="103"/>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row>
    <row r="464" spans="1:32" ht="18.75" x14ac:dyDescent="0.3">
      <c r="A464" s="54"/>
      <c r="B464" s="54"/>
      <c r="C464" s="54"/>
      <c r="D464" s="54"/>
      <c r="E464" s="54"/>
      <c r="F464" s="54"/>
      <c r="G464" s="103"/>
      <c r="H464" s="103"/>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row>
    <row r="465" spans="1:32" ht="18.75" x14ac:dyDescent="0.3">
      <c r="A465" s="54"/>
      <c r="B465" s="54"/>
      <c r="C465" s="54"/>
      <c r="D465" s="54"/>
      <c r="E465" s="54"/>
      <c r="F465" s="54"/>
      <c r="G465" s="103"/>
      <c r="H465" s="103"/>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c r="AF465" s="54"/>
    </row>
    <row r="466" spans="1:32" ht="18.75" x14ac:dyDescent="0.3">
      <c r="A466" s="54"/>
      <c r="B466" s="54"/>
      <c r="C466" s="54"/>
      <c r="D466" s="54"/>
      <c r="E466" s="54"/>
      <c r="F466" s="54"/>
      <c r="G466" s="103"/>
      <c r="H466" s="103"/>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row>
    <row r="467" spans="1:32" ht="18.75" x14ac:dyDescent="0.3">
      <c r="A467" s="54"/>
      <c r="B467" s="54"/>
      <c r="C467" s="54"/>
      <c r="D467" s="54"/>
      <c r="E467" s="54"/>
      <c r="F467" s="54"/>
      <c r="G467" s="103"/>
      <c r="H467" s="103"/>
      <c r="I467" s="54"/>
      <c r="J467" s="54"/>
      <c r="K467" s="54"/>
      <c r="L467" s="54"/>
      <c r="M467" s="54"/>
      <c r="N467" s="54"/>
      <c r="O467" s="54"/>
      <c r="P467" s="54"/>
      <c r="Q467" s="54"/>
      <c r="R467" s="54"/>
      <c r="S467" s="54"/>
      <c r="T467" s="54"/>
      <c r="U467" s="54"/>
      <c r="V467" s="54"/>
      <c r="W467" s="54"/>
      <c r="X467" s="54"/>
      <c r="Y467" s="54"/>
      <c r="Z467" s="54"/>
      <c r="AA467" s="54"/>
      <c r="AB467" s="54"/>
      <c r="AC467" s="54"/>
      <c r="AD467" s="54"/>
      <c r="AE467" s="54"/>
      <c r="AF467" s="54"/>
    </row>
    <row r="468" spans="1:32" ht="18.75" x14ac:dyDescent="0.3">
      <c r="A468" s="54"/>
      <c r="B468" s="54"/>
      <c r="C468" s="54"/>
      <c r="D468" s="54"/>
      <c r="E468" s="54"/>
      <c r="F468" s="54"/>
      <c r="G468" s="103"/>
      <c r="H468" s="103"/>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c r="AF468" s="54"/>
    </row>
    <row r="469" spans="1:32" ht="18.75" x14ac:dyDescent="0.3">
      <c r="A469" s="54"/>
      <c r="B469" s="54"/>
      <c r="C469" s="54"/>
      <c r="D469" s="54"/>
      <c r="E469" s="54"/>
      <c r="F469" s="54"/>
      <c r="G469" s="103"/>
      <c r="H469" s="103"/>
      <c r="I469" s="54"/>
      <c r="J469" s="54"/>
      <c r="K469" s="54"/>
      <c r="L469" s="54"/>
      <c r="M469" s="54"/>
      <c r="N469" s="54"/>
      <c r="O469" s="54"/>
      <c r="P469" s="54"/>
      <c r="Q469" s="54"/>
      <c r="R469" s="54"/>
      <c r="S469" s="54"/>
      <c r="T469" s="54"/>
      <c r="U469" s="54"/>
      <c r="V469" s="54"/>
      <c r="W469" s="54"/>
      <c r="X469" s="54"/>
      <c r="Y469" s="54"/>
      <c r="Z469" s="54"/>
      <c r="AA469" s="54"/>
      <c r="AB469" s="54"/>
      <c r="AC469" s="54"/>
      <c r="AD469" s="54"/>
      <c r="AE469" s="54"/>
      <c r="AF469" s="54"/>
    </row>
    <row r="470" spans="1:32" ht="18.75" x14ac:dyDescent="0.3">
      <c r="A470" s="54"/>
      <c r="B470" s="54"/>
      <c r="C470" s="54"/>
      <c r="D470" s="54"/>
      <c r="E470" s="54"/>
      <c r="F470" s="54"/>
      <c r="G470" s="103"/>
      <c r="H470" s="103"/>
      <c r="I470" s="54"/>
      <c r="J470" s="54"/>
      <c r="K470" s="54"/>
      <c r="L470" s="54"/>
      <c r="M470" s="54"/>
      <c r="N470" s="54"/>
      <c r="O470" s="54"/>
      <c r="P470" s="54"/>
      <c r="Q470" s="54"/>
      <c r="R470" s="54"/>
      <c r="S470" s="54"/>
      <c r="T470" s="54"/>
      <c r="U470" s="54"/>
      <c r="V470" s="54"/>
      <c r="W470" s="54"/>
      <c r="X470" s="54"/>
      <c r="Y470" s="54"/>
      <c r="Z470" s="54"/>
      <c r="AA470" s="54"/>
      <c r="AB470" s="54"/>
      <c r="AC470" s="54"/>
      <c r="AD470" s="54"/>
      <c r="AE470" s="54"/>
      <c r="AF470" s="54"/>
    </row>
    <row r="471" spans="1:32" ht="18.75" x14ac:dyDescent="0.3">
      <c r="A471" s="54"/>
      <c r="B471" s="54"/>
      <c r="C471" s="54"/>
      <c r="D471" s="54"/>
      <c r="E471" s="54"/>
      <c r="F471" s="54"/>
      <c r="G471" s="103"/>
      <c r="H471" s="103"/>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row>
    <row r="472" spans="1:32" ht="18.75" x14ac:dyDescent="0.3">
      <c r="A472" s="54"/>
      <c r="B472" s="54"/>
      <c r="C472" s="54"/>
      <c r="D472" s="54"/>
      <c r="E472" s="54"/>
      <c r="F472" s="54"/>
      <c r="G472" s="103"/>
      <c r="H472" s="103"/>
      <c r="I472" s="54"/>
      <c r="J472" s="54"/>
      <c r="K472" s="54"/>
      <c r="L472" s="54"/>
      <c r="M472" s="54"/>
      <c r="N472" s="54"/>
      <c r="O472" s="54"/>
      <c r="P472" s="54"/>
      <c r="Q472" s="54"/>
      <c r="R472" s="54"/>
      <c r="S472" s="54"/>
      <c r="T472" s="54"/>
      <c r="U472" s="54"/>
      <c r="V472" s="54"/>
      <c r="W472" s="54"/>
      <c r="X472" s="54"/>
      <c r="Y472" s="54"/>
      <c r="Z472" s="54"/>
      <c r="AA472" s="54"/>
      <c r="AB472" s="54"/>
      <c r="AC472" s="54"/>
      <c r="AD472" s="54"/>
      <c r="AE472" s="54"/>
      <c r="AF472" s="54"/>
    </row>
    <row r="473" spans="1:32" ht="18.75" x14ac:dyDescent="0.3">
      <c r="A473" s="54"/>
      <c r="B473" s="54"/>
      <c r="C473" s="54"/>
      <c r="D473" s="54"/>
      <c r="E473" s="54"/>
      <c r="F473" s="54"/>
      <c r="G473" s="103"/>
      <c r="H473" s="103"/>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row>
    <row r="474" spans="1:32" ht="18.75" x14ac:dyDescent="0.3">
      <c r="A474" s="54"/>
      <c r="B474" s="54"/>
      <c r="C474" s="54"/>
      <c r="D474" s="54"/>
      <c r="E474" s="54"/>
      <c r="F474" s="54"/>
      <c r="G474" s="103"/>
      <c r="H474" s="103"/>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c r="AF474" s="54"/>
    </row>
    <row r="475" spans="1:32" ht="18.75" x14ac:dyDescent="0.3">
      <c r="A475" s="54"/>
      <c r="B475" s="54"/>
      <c r="C475" s="54"/>
      <c r="D475" s="54"/>
      <c r="E475" s="54"/>
      <c r="F475" s="54"/>
      <c r="G475" s="103"/>
      <c r="H475" s="103"/>
      <c r="I475" s="54"/>
      <c r="J475" s="54"/>
      <c r="K475" s="54"/>
      <c r="L475" s="54"/>
      <c r="M475" s="54"/>
      <c r="N475" s="54"/>
      <c r="O475" s="54"/>
      <c r="P475" s="54"/>
      <c r="Q475" s="54"/>
      <c r="R475" s="54"/>
      <c r="S475" s="54"/>
      <c r="T475" s="54"/>
      <c r="U475" s="54"/>
      <c r="V475" s="54"/>
      <c r="W475" s="54"/>
      <c r="X475" s="54"/>
      <c r="Y475" s="54"/>
      <c r="Z475" s="54"/>
      <c r="AA475" s="54"/>
      <c r="AB475" s="54"/>
      <c r="AC475" s="54"/>
      <c r="AD475" s="54"/>
      <c r="AE475" s="54"/>
      <c r="AF475" s="54"/>
    </row>
    <row r="476" spans="1:32" ht="18.75" x14ac:dyDescent="0.3">
      <c r="A476" s="54"/>
      <c r="B476" s="54"/>
      <c r="C476" s="54"/>
      <c r="D476" s="54"/>
      <c r="E476" s="54"/>
      <c r="F476" s="54"/>
      <c r="G476" s="103"/>
      <c r="H476" s="103"/>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row>
    <row r="477" spans="1:32" ht="18.75" x14ac:dyDescent="0.3">
      <c r="A477" s="54"/>
      <c r="B477" s="54"/>
      <c r="C477" s="54"/>
      <c r="D477" s="54"/>
      <c r="E477" s="54"/>
      <c r="F477" s="54"/>
      <c r="G477" s="103"/>
      <c r="H477" s="103"/>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row>
    <row r="478" spans="1:32" ht="18.75" x14ac:dyDescent="0.3">
      <c r="A478" s="54"/>
      <c r="B478" s="54"/>
      <c r="C478" s="54"/>
      <c r="D478" s="54"/>
      <c r="E478" s="54"/>
      <c r="F478" s="54"/>
      <c r="G478" s="103"/>
      <c r="H478" s="103"/>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c r="AF478" s="54"/>
    </row>
    <row r="479" spans="1:32" ht="18.75" x14ac:dyDescent="0.3">
      <c r="A479" s="54"/>
      <c r="B479" s="54"/>
      <c r="C479" s="54"/>
      <c r="D479" s="54"/>
      <c r="E479" s="54"/>
      <c r="F479" s="54"/>
      <c r="G479" s="103"/>
      <c r="H479" s="103"/>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row>
    <row r="480" spans="1:32" ht="18.75" x14ac:dyDescent="0.3">
      <c r="A480" s="54"/>
      <c r="B480" s="54"/>
      <c r="C480" s="54"/>
      <c r="D480" s="54"/>
      <c r="E480" s="54"/>
      <c r="F480" s="54"/>
      <c r="G480" s="103"/>
      <c r="H480" s="103"/>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c r="AF480" s="54"/>
    </row>
    <row r="481" spans="1:32" ht="18.75" x14ac:dyDescent="0.3">
      <c r="A481" s="54"/>
      <c r="B481" s="54"/>
      <c r="C481" s="54"/>
      <c r="D481" s="54"/>
      <c r="E481" s="54"/>
      <c r="F481" s="54"/>
      <c r="G481" s="103"/>
      <c r="H481" s="103"/>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c r="AF481" s="54"/>
    </row>
    <row r="482" spans="1:32" ht="18.75" x14ac:dyDescent="0.3">
      <c r="A482" s="54"/>
      <c r="B482" s="54"/>
      <c r="C482" s="54"/>
      <c r="D482" s="54"/>
      <c r="E482" s="54"/>
      <c r="F482" s="54"/>
      <c r="G482" s="103"/>
      <c r="H482" s="103"/>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row>
    <row r="483" spans="1:32" ht="18.75" x14ac:dyDescent="0.3">
      <c r="A483" s="54"/>
      <c r="B483" s="54"/>
      <c r="C483" s="54"/>
      <c r="D483" s="54"/>
      <c r="E483" s="54"/>
      <c r="F483" s="54"/>
      <c r="G483" s="103"/>
      <c r="H483" s="103"/>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c r="AF483" s="54"/>
    </row>
    <row r="484" spans="1:32" ht="18.75" x14ac:dyDescent="0.3">
      <c r="A484" s="54"/>
      <c r="B484" s="54"/>
      <c r="C484" s="54"/>
      <c r="D484" s="54"/>
      <c r="E484" s="54"/>
      <c r="F484" s="54"/>
      <c r="G484" s="103"/>
      <c r="H484" s="103"/>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c r="AF484" s="54"/>
    </row>
    <row r="485" spans="1:32" ht="18.75" x14ac:dyDescent="0.3">
      <c r="A485" s="54"/>
      <c r="B485" s="54"/>
      <c r="C485" s="54"/>
      <c r="D485" s="54"/>
      <c r="E485" s="54"/>
      <c r="F485" s="54"/>
      <c r="G485" s="103"/>
      <c r="H485" s="103"/>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c r="AF485" s="54"/>
    </row>
    <row r="486" spans="1:32" ht="18.75" x14ac:dyDescent="0.3">
      <c r="A486" s="54"/>
      <c r="B486" s="54"/>
      <c r="C486" s="54"/>
      <c r="D486" s="54"/>
      <c r="E486" s="54"/>
      <c r="F486" s="54"/>
      <c r="G486" s="103"/>
      <c r="H486" s="103"/>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row>
    <row r="487" spans="1:32" ht="18.75" x14ac:dyDescent="0.3">
      <c r="A487" s="54"/>
      <c r="B487" s="54"/>
      <c r="C487" s="54"/>
      <c r="D487" s="54"/>
      <c r="E487" s="54"/>
      <c r="F487" s="54"/>
      <c r="G487" s="103"/>
      <c r="H487" s="103"/>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c r="AF487" s="54"/>
    </row>
    <row r="488" spans="1:32" ht="18.75" x14ac:dyDescent="0.3">
      <c r="A488" s="54"/>
      <c r="B488" s="54"/>
      <c r="C488" s="54"/>
      <c r="D488" s="54"/>
      <c r="E488" s="54"/>
      <c r="F488" s="54"/>
      <c r="G488" s="103"/>
      <c r="H488" s="103"/>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c r="AF488" s="54"/>
    </row>
    <row r="489" spans="1:32" ht="18.75" x14ac:dyDescent="0.3">
      <c r="A489" s="54"/>
      <c r="B489" s="54"/>
      <c r="C489" s="54"/>
      <c r="D489" s="54"/>
      <c r="E489" s="54"/>
      <c r="F489" s="54"/>
      <c r="G489" s="103"/>
      <c r="H489" s="103"/>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c r="AF489" s="54"/>
    </row>
    <row r="490" spans="1:32" ht="18.75" x14ac:dyDescent="0.3">
      <c r="A490" s="54"/>
      <c r="B490" s="54"/>
      <c r="C490" s="54"/>
      <c r="D490" s="54"/>
      <c r="E490" s="54"/>
      <c r="F490" s="54"/>
      <c r="G490" s="103"/>
      <c r="H490" s="103"/>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c r="AF490" s="54"/>
    </row>
    <row r="491" spans="1:32" ht="18.75" x14ac:dyDescent="0.3">
      <c r="A491" s="54"/>
      <c r="B491" s="54"/>
      <c r="C491" s="54"/>
      <c r="D491" s="54"/>
      <c r="E491" s="54"/>
      <c r="F491" s="54"/>
      <c r="G491" s="103"/>
      <c r="H491" s="103"/>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c r="AF491" s="54"/>
    </row>
    <row r="492" spans="1:32" ht="18.75" x14ac:dyDescent="0.3">
      <c r="A492" s="54"/>
      <c r="B492" s="54"/>
      <c r="C492" s="54"/>
      <c r="D492" s="54"/>
      <c r="E492" s="54"/>
      <c r="F492" s="54"/>
      <c r="G492" s="103"/>
      <c r="H492" s="103"/>
      <c r="I492" s="54"/>
      <c r="J492" s="54"/>
      <c r="K492" s="54"/>
      <c r="L492" s="54"/>
      <c r="M492" s="54"/>
      <c r="N492" s="54"/>
      <c r="O492" s="54"/>
      <c r="P492" s="54"/>
      <c r="Q492" s="54"/>
      <c r="R492" s="54"/>
      <c r="S492" s="54"/>
      <c r="T492" s="54"/>
      <c r="U492" s="54"/>
      <c r="V492" s="54"/>
      <c r="W492" s="54"/>
      <c r="X492" s="54"/>
      <c r="Y492" s="54"/>
      <c r="Z492" s="54"/>
      <c r="AA492" s="54"/>
      <c r="AB492" s="54"/>
      <c r="AC492" s="54"/>
      <c r="AD492" s="54"/>
      <c r="AE492" s="54"/>
      <c r="AF492" s="54"/>
    </row>
    <row r="493" spans="1:32" ht="18.75" x14ac:dyDescent="0.3">
      <c r="A493" s="54"/>
      <c r="B493" s="54"/>
      <c r="C493" s="54"/>
      <c r="D493" s="54"/>
      <c r="E493" s="54"/>
      <c r="F493" s="54"/>
      <c r="G493" s="103"/>
      <c r="H493" s="103"/>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c r="AF493" s="54"/>
    </row>
    <row r="494" spans="1:32" ht="18.75" x14ac:dyDescent="0.3">
      <c r="A494" s="54"/>
      <c r="B494" s="54"/>
      <c r="C494" s="54"/>
      <c r="D494" s="54"/>
      <c r="E494" s="54"/>
      <c r="F494" s="54"/>
      <c r="G494" s="103"/>
      <c r="H494" s="103"/>
      <c r="I494" s="54"/>
      <c r="J494" s="54"/>
      <c r="K494" s="54"/>
      <c r="L494" s="54"/>
      <c r="M494" s="54"/>
      <c r="N494" s="54"/>
      <c r="O494" s="54"/>
      <c r="P494" s="54"/>
      <c r="Q494" s="54"/>
      <c r="R494" s="54"/>
      <c r="S494" s="54"/>
      <c r="T494" s="54"/>
      <c r="U494" s="54"/>
      <c r="V494" s="54"/>
      <c r="W494" s="54"/>
      <c r="X494" s="54"/>
      <c r="Y494" s="54"/>
      <c r="Z494" s="54"/>
      <c r="AA494" s="54"/>
      <c r="AB494" s="54"/>
      <c r="AC494" s="54"/>
      <c r="AD494" s="54"/>
      <c r="AE494" s="54"/>
      <c r="AF494" s="54"/>
    </row>
    <row r="495" spans="1:32" ht="18.75" x14ac:dyDescent="0.3">
      <c r="A495" s="54"/>
      <c r="B495" s="54"/>
      <c r="C495" s="54"/>
      <c r="D495" s="54"/>
      <c r="E495" s="54"/>
      <c r="F495" s="54"/>
      <c r="G495" s="103"/>
      <c r="H495" s="103"/>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c r="AF495" s="54"/>
    </row>
    <row r="496" spans="1:32" ht="18.75" x14ac:dyDescent="0.3">
      <c r="A496" s="54"/>
      <c r="B496" s="54"/>
      <c r="C496" s="54"/>
      <c r="D496" s="54"/>
      <c r="E496" s="54"/>
      <c r="F496" s="54"/>
      <c r="G496" s="103"/>
      <c r="H496" s="103"/>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row>
    <row r="497" spans="1:32" ht="18.75" x14ac:dyDescent="0.3">
      <c r="A497" s="54"/>
      <c r="B497" s="54"/>
      <c r="C497" s="54"/>
      <c r="D497" s="54"/>
      <c r="E497" s="54"/>
      <c r="F497" s="54"/>
      <c r="G497" s="103"/>
      <c r="H497" s="103"/>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row>
    <row r="498" spans="1:32" ht="18.75" x14ac:dyDescent="0.3">
      <c r="A498" s="54"/>
      <c r="B498" s="54"/>
      <c r="C498" s="54"/>
      <c r="D498" s="54"/>
      <c r="E498" s="54"/>
      <c r="F498" s="54"/>
      <c r="G498" s="103"/>
      <c r="H498" s="103"/>
      <c r="I498" s="54"/>
      <c r="J498" s="54"/>
      <c r="K498" s="54"/>
      <c r="L498" s="54"/>
      <c r="M498" s="54"/>
      <c r="N498" s="54"/>
      <c r="O498" s="54"/>
      <c r="P498" s="54"/>
      <c r="Q498" s="54"/>
      <c r="R498" s="54"/>
      <c r="S498" s="54"/>
      <c r="T498" s="54"/>
      <c r="U498" s="54"/>
      <c r="V498" s="54"/>
      <c r="W498" s="54"/>
      <c r="X498" s="54"/>
      <c r="Y498" s="54"/>
      <c r="Z498" s="54"/>
      <c r="AA498" s="54"/>
      <c r="AB498" s="54"/>
      <c r="AC498" s="54"/>
      <c r="AD498" s="54"/>
      <c r="AE498" s="54"/>
      <c r="AF498" s="54"/>
    </row>
    <row r="499" spans="1:32" ht="18.75" x14ac:dyDescent="0.3">
      <c r="A499" s="54"/>
      <c r="B499" s="54"/>
      <c r="C499" s="54"/>
      <c r="D499" s="54"/>
      <c r="E499" s="54"/>
      <c r="F499" s="54"/>
      <c r="G499" s="103"/>
      <c r="H499" s="103"/>
      <c r="I499" s="54"/>
      <c r="J499" s="54"/>
      <c r="K499" s="54"/>
      <c r="L499" s="54"/>
      <c r="M499" s="54"/>
      <c r="N499" s="54"/>
      <c r="O499" s="54"/>
      <c r="P499" s="54"/>
      <c r="Q499" s="54"/>
      <c r="R499" s="54"/>
      <c r="S499" s="54"/>
      <c r="T499" s="54"/>
      <c r="U499" s="54"/>
      <c r="V499" s="54"/>
      <c r="W499" s="54"/>
      <c r="X499" s="54"/>
      <c r="Y499" s="54"/>
      <c r="Z499" s="54"/>
      <c r="AA499" s="54"/>
      <c r="AB499" s="54"/>
      <c r="AC499" s="54"/>
      <c r="AD499" s="54"/>
      <c r="AE499" s="54"/>
      <c r="AF499" s="54"/>
    </row>
    <row r="500" spans="1:32" ht="18.75" x14ac:dyDescent="0.3">
      <c r="A500" s="54"/>
      <c r="B500" s="54"/>
      <c r="C500" s="54"/>
      <c r="D500" s="54"/>
      <c r="E500" s="54"/>
      <c r="F500" s="54"/>
      <c r="G500" s="103"/>
      <c r="H500" s="103"/>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c r="AF500" s="54"/>
    </row>
    <row r="501" spans="1:32" ht="18.75" x14ac:dyDescent="0.3">
      <c r="A501" s="54"/>
      <c r="B501" s="54"/>
      <c r="C501" s="54"/>
      <c r="D501" s="54"/>
      <c r="E501" s="54"/>
      <c r="F501" s="54"/>
      <c r="G501" s="103"/>
      <c r="H501" s="103"/>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c r="AF501" s="54"/>
    </row>
    <row r="502" spans="1:32" ht="18.75" x14ac:dyDescent="0.3">
      <c r="A502" s="54"/>
      <c r="B502" s="54"/>
      <c r="C502" s="54"/>
      <c r="D502" s="54"/>
      <c r="E502" s="54"/>
      <c r="F502" s="54"/>
      <c r="G502" s="103"/>
      <c r="H502" s="103"/>
      <c r="I502" s="54"/>
      <c r="J502" s="54"/>
      <c r="K502" s="54"/>
      <c r="L502" s="54"/>
      <c r="M502" s="54"/>
      <c r="N502" s="54"/>
      <c r="O502" s="54"/>
      <c r="P502" s="54"/>
      <c r="Q502" s="54"/>
      <c r="R502" s="54"/>
      <c r="S502" s="54"/>
      <c r="T502" s="54"/>
      <c r="U502" s="54"/>
      <c r="V502" s="54"/>
      <c r="W502" s="54"/>
      <c r="X502" s="54"/>
      <c r="Y502" s="54"/>
      <c r="Z502" s="54"/>
      <c r="AA502" s="54"/>
      <c r="AB502" s="54"/>
      <c r="AC502" s="54"/>
      <c r="AD502" s="54"/>
      <c r="AE502" s="54"/>
      <c r="AF502" s="54"/>
    </row>
    <row r="503" spans="1:32" ht="18.75" x14ac:dyDescent="0.3">
      <c r="A503" s="54"/>
      <c r="B503" s="54"/>
      <c r="C503" s="54"/>
      <c r="D503" s="54"/>
      <c r="E503" s="54"/>
      <c r="F503" s="54"/>
      <c r="G503" s="103"/>
      <c r="H503" s="103"/>
      <c r="I503" s="54"/>
      <c r="J503" s="54"/>
      <c r="K503" s="54"/>
      <c r="L503" s="54"/>
      <c r="M503" s="54"/>
      <c r="N503" s="54"/>
      <c r="O503" s="54"/>
      <c r="P503" s="54"/>
      <c r="Q503" s="54"/>
      <c r="R503" s="54"/>
      <c r="S503" s="54"/>
      <c r="T503" s="54"/>
      <c r="U503" s="54"/>
      <c r="V503" s="54"/>
      <c r="W503" s="54"/>
      <c r="X503" s="54"/>
      <c r="Y503" s="54"/>
      <c r="Z503" s="54"/>
      <c r="AA503" s="54"/>
      <c r="AB503" s="54"/>
      <c r="AC503" s="54"/>
      <c r="AD503" s="54"/>
      <c r="AE503" s="54"/>
      <c r="AF503" s="54"/>
    </row>
    <row r="504" spans="1:32" ht="18.75" x14ac:dyDescent="0.3">
      <c r="A504" s="54"/>
      <c r="B504" s="54"/>
      <c r="C504" s="54"/>
      <c r="D504" s="54"/>
      <c r="E504" s="54"/>
      <c r="F504" s="54"/>
      <c r="G504" s="103"/>
      <c r="H504" s="103"/>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c r="AF504" s="54"/>
    </row>
    <row r="505" spans="1:32" ht="18.75" x14ac:dyDescent="0.3">
      <c r="A505" s="54"/>
      <c r="B505" s="54"/>
      <c r="C505" s="54"/>
      <c r="D505" s="54"/>
      <c r="E505" s="54"/>
      <c r="F505" s="54"/>
      <c r="G505" s="103"/>
      <c r="H505" s="103"/>
      <c r="I505" s="54"/>
      <c r="J505" s="54"/>
      <c r="K505" s="54"/>
      <c r="L505" s="54"/>
      <c r="M505" s="54"/>
      <c r="N505" s="54"/>
      <c r="O505" s="54"/>
      <c r="P505" s="54"/>
      <c r="Q505" s="54"/>
      <c r="R505" s="54"/>
      <c r="S505" s="54"/>
      <c r="T505" s="54"/>
      <c r="U505" s="54"/>
      <c r="V505" s="54"/>
      <c r="W505" s="54"/>
      <c r="X505" s="54"/>
      <c r="Y505" s="54"/>
      <c r="Z505" s="54"/>
      <c r="AA505" s="54"/>
      <c r="AB505" s="54"/>
      <c r="AC505" s="54"/>
      <c r="AD505" s="54"/>
      <c r="AE505" s="54"/>
      <c r="AF505" s="54"/>
    </row>
    <row r="506" spans="1:32" ht="18.75" x14ac:dyDescent="0.3">
      <c r="A506" s="54"/>
      <c r="B506" s="54"/>
      <c r="C506" s="54"/>
      <c r="D506" s="54"/>
      <c r="E506" s="54"/>
      <c r="F506" s="54"/>
      <c r="G506" s="103"/>
      <c r="H506" s="103"/>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row>
    <row r="507" spans="1:32" ht="18.75" x14ac:dyDescent="0.3">
      <c r="A507" s="54"/>
      <c r="B507" s="54"/>
      <c r="C507" s="54"/>
      <c r="D507" s="54"/>
      <c r="E507" s="54"/>
      <c r="F507" s="54"/>
      <c r="G507" s="103"/>
      <c r="H507" s="103"/>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c r="AF507" s="54"/>
    </row>
    <row r="508" spans="1:32" ht="18.75" x14ac:dyDescent="0.3">
      <c r="A508" s="54"/>
      <c r="B508" s="54"/>
      <c r="C508" s="54"/>
      <c r="D508" s="54"/>
      <c r="E508" s="54"/>
      <c r="F508" s="54"/>
      <c r="G508" s="103"/>
      <c r="H508" s="103"/>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c r="AF508" s="54"/>
    </row>
    <row r="509" spans="1:32" ht="18.75" x14ac:dyDescent="0.3">
      <c r="A509" s="54"/>
      <c r="B509" s="54"/>
      <c r="C509" s="54"/>
      <c r="D509" s="54"/>
      <c r="E509" s="54"/>
      <c r="F509" s="54"/>
      <c r="G509" s="103"/>
      <c r="H509" s="103"/>
      <c r="I509" s="54"/>
      <c r="J509" s="54"/>
      <c r="K509" s="54"/>
      <c r="L509" s="54"/>
      <c r="M509" s="54"/>
      <c r="N509" s="54"/>
      <c r="O509" s="54"/>
      <c r="P509" s="54"/>
      <c r="Q509" s="54"/>
      <c r="R509" s="54"/>
      <c r="S509" s="54"/>
      <c r="T509" s="54"/>
      <c r="U509" s="54"/>
      <c r="V509" s="54"/>
      <c r="W509" s="54"/>
      <c r="X509" s="54"/>
      <c r="Y509" s="54"/>
      <c r="Z509" s="54"/>
      <c r="AA509" s="54"/>
      <c r="AB509" s="54"/>
      <c r="AC509" s="54"/>
      <c r="AD509" s="54"/>
      <c r="AE509" s="54"/>
      <c r="AF509" s="54"/>
    </row>
    <row r="510" spans="1:32" ht="18.75" x14ac:dyDescent="0.3">
      <c r="A510" s="54"/>
      <c r="B510" s="54"/>
      <c r="C510" s="54"/>
      <c r="D510" s="54"/>
      <c r="E510" s="54"/>
      <c r="F510" s="54"/>
      <c r="G510" s="103"/>
      <c r="H510" s="103"/>
      <c r="I510" s="54"/>
      <c r="J510" s="54"/>
      <c r="K510" s="54"/>
      <c r="L510" s="54"/>
      <c r="M510" s="54"/>
      <c r="N510" s="54"/>
      <c r="O510" s="54"/>
      <c r="P510" s="54"/>
      <c r="Q510" s="54"/>
      <c r="R510" s="54"/>
      <c r="S510" s="54"/>
      <c r="T510" s="54"/>
      <c r="U510" s="54"/>
      <c r="V510" s="54"/>
      <c r="W510" s="54"/>
      <c r="X510" s="54"/>
      <c r="Y510" s="54"/>
      <c r="Z510" s="54"/>
      <c r="AA510" s="54"/>
      <c r="AB510" s="54"/>
      <c r="AC510" s="54"/>
      <c r="AD510" s="54"/>
      <c r="AE510" s="54"/>
      <c r="AF510" s="54"/>
    </row>
    <row r="511" spans="1:32" ht="18.75" x14ac:dyDescent="0.3">
      <c r="A511" s="54"/>
      <c r="B511" s="54"/>
      <c r="C511" s="54"/>
      <c r="D511" s="54"/>
      <c r="E511" s="54"/>
      <c r="F511" s="54"/>
      <c r="G511" s="103"/>
      <c r="H511" s="103"/>
      <c r="I511" s="54"/>
      <c r="J511" s="54"/>
      <c r="K511" s="54"/>
      <c r="L511" s="54"/>
      <c r="M511" s="54"/>
      <c r="N511" s="54"/>
      <c r="O511" s="54"/>
      <c r="P511" s="54"/>
      <c r="Q511" s="54"/>
      <c r="R511" s="54"/>
      <c r="S511" s="54"/>
      <c r="T511" s="54"/>
      <c r="U511" s="54"/>
      <c r="V511" s="54"/>
      <c r="W511" s="54"/>
      <c r="X511" s="54"/>
      <c r="Y511" s="54"/>
      <c r="Z511" s="54"/>
      <c r="AA511" s="54"/>
      <c r="AB511" s="54"/>
      <c r="AC511" s="54"/>
      <c r="AD511" s="54"/>
      <c r="AE511" s="54"/>
      <c r="AF511" s="54"/>
    </row>
    <row r="512" spans="1:32" ht="18.75" x14ac:dyDescent="0.3">
      <c r="A512" s="54"/>
      <c r="B512" s="54"/>
      <c r="C512" s="54"/>
      <c r="D512" s="54"/>
      <c r="E512" s="54"/>
      <c r="F512" s="54"/>
      <c r="G512" s="103"/>
      <c r="H512" s="103"/>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c r="AF512" s="54"/>
    </row>
    <row r="513" spans="1:32" ht="18.75" x14ac:dyDescent="0.3">
      <c r="A513" s="54"/>
      <c r="B513" s="54"/>
      <c r="C513" s="54"/>
      <c r="D513" s="54"/>
      <c r="E513" s="54"/>
      <c r="F513" s="54"/>
      <c r="G513" s="103"/>
      <c r="H513" s="103"/>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c r="AF513" s="54"/>
    </row>
    <row r="514" spans="1:32" ht="18.75" x14ac:dyDescent="0.3">
      <c r="A514" s="54"/>
      <c r="B514" s="54"/>
      <c r="C514" s="54"/>
      <c r="D514" s="54"/>
      <c r="E514" s="54"/>
      <c r="F514" s="54"/>
      <c r="G514" s="103"/>
      <c r="H514" s="103"/>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c r="AF514" s="54"/>
    </row>
    <row r="515" spans="1:32" ht="18.75" x14ac:dyDescent="0.3">
      <c r="A515" s="54"/>
      <c r="B515" s="54"/>
      <c r="C515" s="54"/>
      <c r="D515" s="54"/>
      <c r="E515" s="54"/>
      <c r="F515" s="54"/>
      <c r="G515" s="103"/>
      <c r="H515" s="103"/>
      <c r="I515" s="54"/>
      <c r="J515" s="54"/>
      <c r="K515" s="54"/>
      <c r="L515" s="54"/>
      <c r="M515" s="54"/>
      <c r="N515" s="54"/>
      <c r="O515" s="54"/>
      <c r="P515" s="54"/>
      <c r="Q515" s="54"/>
      <c r="R515" s="54"/>
      <c r="S515" s="54"/>
      <c r="T515" s="54"/>
      <c r="U515" s="54"/>
      <c r="V515" s="54"/>
      <c r="W515" s="54"/>
      <c r="X515" s="54"/>
      <c r="Y515" s="54"/>
      <c r="Z515" s="54"/>
      <c r="AA515" s="54"/>
      <c r="AB515" s="54"/>
      <c r="AC515" s="54"/>
      <c r="AD515" s="54"/>
      <c r="AE515" s="54"/>
      <c r="AF515" s="54"/>
    </row>
    <row r="516" spans="1:32" ht="18.75" x14ac:dyDescent="0.3">
      <c r="A516" s="54"/>
      <c r="B516" s="54"/>
      <c r="C516" s="54"/>
      <c r="D516" s="54"/>
      <c r="E516" s="54"/>
      <c r="F516" s="54"/>
      <c r="G516" s="103"/>
      <c r="H516" s="103"/>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row>
    <row r="517" spans="1:32" ht="18.75" x14ac:dyDescent="0.3">
      <c r="A517" s="54"/>
      <c r="B517" s="54"/>
      <c r="C517" s="54"/>
      <c r="D517" s="54"/>
      <c r="E517" s="54"/>
      <c r="F517" s="54"/>
      <c r="G517" s="103"/>
      <c r="H517" s="103"/>
      <c r="I517" s="54"/>
      <c r="J517" s="54"/>
      <c r="K517" s="54"/>
      <c r="L517" s="54"/>
      <c r="M517" s="54"/>
      <c r="N517" s="54"/>
      <c r="O517" s="54"/>
      <c r="P517" s="54"/>
      <c r="Q517" s="54"/>
      <c r="R517" s="54"/>
      <c r="S517" s="54"/>
      <c r="T517" s="54"/>
      <c r="U517" s="54"/>
      <c r="V517" s="54"/>
      <c r="W517" s="54"/>
      <c r="X517" s="54"/>
      <c r="Y517" s="54"/>
      <c r="Z517" s="54"/>
      <c r="AA517" s="54"/>
      <c r="AB517" s="54"/>
      <c r="AC517" s="54"/>
      <c r="AD517" s="54"/>
      <c r="AE517" s="54"/>
      <c r="AF517" s="54"/>
    </row>
    <row r="518" spans="1:32" ht="18.75" x14ac:dyDescent="0.3">
      <c r="A518" s="54"/>
      <c r="B518" s="54"/>
      <c r="C518" s="54"/>
      <c r="D518" s="54"/>
      <c r="E518" s="54"/>
      <c r="F518" s="54"/>
      <c r="G518" s="103"/>
      <c r="H518" s="103"/>
      <c r="I518" s="54"/>
      <c r="J518" s="54"/>
      <c r="K518" s="54"/>
      <c r="L518" s="54"/>
      <c r="M518" s="54"/>
      <c r="N518" s="54"/>
      <c r="O518" s="54"/>
      <c r="P518" s="54"/>
      <c r="Q518" s="54"/>
      <c r="R518" s="54"/>
      <c r="S518" s="54"/>
      <c r="T518" s="54"/>
      <c r="U518" s="54"/>
      <c r="V518" s="54"/>
      <c r="W518" s="54"/>
      <c r="X518" s="54"/>
      <c r="Y518" s="54"/>
      <c r="Z518" s="54"/>
      <c r="AA518" s="54"/>
      <c r="AB518" s="54"/>
      <c r="AC518" s="54"/>
      <c r="AD518" s="54"/>
      <c r="AE518" s="54"/>
      <c r="AF518" s="54"/>
    </row>
    <row r="519" spans="1:32" ht="18.75" x14ac:dyDescent="0.3">
      <c r="A519" s="54"/>
      <c r="B519" s="54"/>
      <c r="C519" s="54"/>
      <c r="D519" s="54"/>
      <c r="E519" s="54"/>
      <c r="F519" s="54"/>
      <c r="G519" s="103"/>
      <c r="H519" s="103"/>
      <c r="I519" s="54"/>
      <c r="J519" s="54"/>
      <c r="K519" s="54"/>
      <c r="L519" s="54"/>
      <c r="M519" s="54"/>
      <c r="N519" s="54"/>
      <c r="O519" s="54"/>
      <c r="P519" s="54"/>
      <c r="Q519" s="54"/>
      <c r="R519" s="54"/>
      <c r="S519" s="54"/>
      <c r="T519" s="54"/>
      <c r="U519" s="54"/>
      <c r="V519" s="54"/>
      <c r="W519" s="54"/>
      <c r="X519" s="54"/>
      <c r="Y519" s="54"/>
      <c r="Z519" s="54"/>
      <c r="AA519" s="54"/>
      <c r="AB519" s="54"/>
      <c r="AC519" s="54"/>
      <c r="AD519" s="54"/>
      <c r="AE519" s="54"/>
      <c r="AF519" s="54"/>
    </row>
    <row r="520" spans="1:32" ht="18.75" x14ac:dyDescent="0.3">
      <c r="A520" s="54"/>
      <c r="B520" s="54"/>
      <c r="C520" s="54"/>
      <c r="D520" s="54"/>
      <c r="E520" s="54"/>
      <c r="F520" s="54"/>
      <c r="G520" s="103"/>
      <c r="H520" s="103"/>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c r="AF520" s="54"/>
    </row>
    <row r="521" spans="1:32" ht="18.75" x14ac:dyDescent="0.3">
      <c r="A521" s="54"/>
      <c r="B521" s="54"/>
      <c r="C521" s="54"/>
      <c r="D521" s="54"/>
      <c r="E521" s="54"/>
      <c r="F521" s="54"/>
      <c r="G521" s="103"/>
      <c r="H521" s="103"/>
      <c r="I521" s="54"/>
      <c r="J521" s="54"/>
      <c r="K521" s="54"/>
      <c r="L521" s="54"/>
      <c r="M521" s="54"/>
      <c r="N521" s="54"/>
      <c r="O521" s="54"/>
      <c r="P521" s="54"/>
      <c r="Q521" s="54"/>
      <c r="R521" s="54"/>
      <c r="S521" s="54"/>
      <c r="T521" s="54"/>
      <c r="U521" s="54"/>
      <c r="V521" s="54"/>
      <c r="W521" s="54"/>
      <c r="X521" s="54"/>
      <c r="Y521" s="54"/>
      <c r="Z521" s="54"/>
      <c r="AA521" s="54"/>
      <c r="AB521" s="54"/>
      <c r="AC521" s="54"/>
      <c r="AD521" s="54"/>
      <c r="AE521" s="54"/>
      <c r="AF521" s="54"/>
    </row>
    <row r="522" spans="1:32" ht="18.75" x14ac:dyDescent="0.3">
      <c r="A522" s="54"/>
      <c r="B522" s="54"/>
      <c r="C522" s="54"/>
      <c r="D522" s="54"/>
      <c r="E522" s="54"/>
      <c r="F522" s="54"/>
      <c r="G522" s="103"/>
      <c r="H522" s="103"/>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c r="AF522" s="54"/>
    </row>
    <row r="523" spans="1:32" ht="18.75" x14ac:dyDescent="0.3">
      <c r="A523" s="54"/>
      <c r="B523" s="54"/>
      <c r="C523" s="54"/>
      <c r="D523" s="54"/>
      <c r="E523" s="54"/>
      <c r="F523" s="54"/>
      <c r="G523" s="103"/>
      <c r="H523" s="103"/>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c r="AF523" s="54"/>
    </row>
    <row r="524" spans="1:32" ht="18.75" x14ac:dyDescent="0.3">
      <c r="A524" s="54"/>
      <c r="B524" s="54"/>
      <c r="C524" s="54"/>
      <c r="D524" s="54"/>
      <c r="E524" s="54"/>
      <c r="F524" s="54"/>
      <c r="G524" s="103"/>
      <c r="H524" s="103"/>
      <c r="I524" s="54"/>
      <c r="J524" s="54"/>
      <c r="K524" s="54"/>
      <c r="L524" s="54"/>
      <c r="M524" s="54"/>
      <c r="N524" s="54"/>
      <c r="O524" s="54"/>
      <c r="P524" s="54"/>
      <c r="Q524" s="54"/>
      <c r="R524" s="54"/>
      <c r="S524" s="54"/>
      <c r="T524" s="54"/>
      <c r="U524" s="54"/>
      <c r="V524" s="54"/>
      <c r="W524" s="54"/>
      <c r="X524" s="54"/>
      <c r="Y524" s="54"/>
      <c r="Z524" s="54"/>
      <c r="AA524" s="54"/>
      <c r="AB524" s="54"/>
      <c r="AC524" s="54"/>
      <c r="AD524" s="54"/>
      <c r="AE524" s="54"/>
      <c r="AF524" s="54"/>
    </row>
    <row r="525" spans="1:32" ht="18.75" x14ac:dyDescent="0.3">
      <c r="A525" s="54"/>
      <c r="B525" s="54"/>
      <c r="C525" s="54"/>
      <c r="D525" s="54"/>
      <c r="E525" s="54"/>
      <c r="F525" s="54"/>
      <c r="G525" s="103"/>
      <c r="H525" s="103"/>
      <c r="I525" s="54"/>
      <c r="J525" s="54"/>
      <c r="K525" s="54"/>
      <c r="L525" s="54"/>
      <c r="M525" s="54"/>
      <c r="N525" s="54"/>
      <c r="O525" s="54"/>
      <c r="P525" s="54"/>
      <c r="Q525" s="54"/>
      <c r="R525" s="54"/>
      <c r="S525" s="54"/>
      <c r="T525" s="54"/>
      <c r="U525" s="54"/>
      <c r="V525" s="54"/>
      <c r="W525" s="54"/>
      <c r="X525" s="54"/>
      <c r="Y525" s="54"/>
      <c r="Z525" s="54"/>
      <c r="AA525" s="54"/>
      <c r="AB525" s="54"/>
      <c r="AC525" s="54"/>
      <c r="AD525" s="54"/>
      <c r="AE525" s="54"/>
      <c r="AF525" s="54"/>
    </row>
    <row r="526" spans="1:32" ht="18.75" x14ac:dyDescent="0.3">
      <c r="A526" s="54"/>
      <c r="B526" s="54"/>
      <c r="C526" s="54"/>
      <c r="D526" s="54"/>
      <c r="E526" s="54"/>
      <c r="F526" s="54"/>
      <c r="G526" s="103"/>
      <c r="H526" s="103"/>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row>
    <row r="527" spans="1:32" ht="18.75" x14ac:dyDescent="0.3">
      <c r="A527" s="54"/>
      <c r="B527" s="54"/>
      <c r="C527" s="54"/>
      <c r="D527" s="54"/>
      <c r="E527" s="54"/>
      <c r="F527" s="54"/>
      <c r="G527" s="103"/>
      <c r="H527" s="103"/>
      <c r="I527" s="54"/>
      <c r="J527" s="54"/>
      <c r="K527" s="54"/>
      <c r="L527" s="54"/>
      <c r="M527" s="54"/>
      <c r="N527" s="54"/>
      <c r="O527" s="54"/>
      <c r="P527" s="54"/>
      <c r="Q527" s="54"/>
      <c r="R527" s="54"/>
      <c r="S527" s="54"/>
      <c r="T527" s="54"/>
      <c r="U527" s="54"/>
      <c r="V527" s="54"/>
      <c r="W527" s="54"/>
      <c r="X527" s="54"/>
      <c r="Y527" s="54"/>
      <c r="Z527" s="54"/>
      <c r="AA527" s="54"/>
      <c r="AB527" s="54"/>
      <c r="AC527" s="54"/>
      <c r="AD527" s="54"/>
      <c r="AE527" s="54"/>
      <c r="AF527" s="54"/>
    </row>
    <row r="528" spans="1:32" ht="18.75" x14ac:dyDescent="0.3">
      <c r="A528" s="54"/>
      <c r="B528" s="54"/>
      <c r="C528" s="54"/>
      <c r="D528" s="54"/>
      <c r="E528" s="54"/>
      <c r="F528" s="54"/>
      <c r="G528" s="103"/>
      <c r="H528" s="103"/>
      <c r="I528" s="54"/>
      <c r="J528" s="54"/>
      <c r="K528" s="54"/>
      <c r="L528" s="54"/>
      <c r="M528" s="54"/>
      <c r="N528" s="54"/>
      <c r="O528" s="54"/>
      <c r="P528" s="54"/>
      <c r="Q528" s="54"/>
      <c r="R528" s="54"/>
      <c r="S528" s="54"/>
      <c r="T528" s="54"/>
      <c r="U528" s="54"/>
      <c r="V528" s="54"/>
      <c r="W528" s="54"/>
      <c r="X528" s="54"/>
      <c r="Y528" s="54"/>
      <c r="Z528" s="54"/>
      <c r="AA528" s="54"/>
      <c r="AB528" s="54"/>
      <c r="AC528" s="54"/>
      <c r="AD528" s="54"/>
      <c r="AE528" s="54"/>
      <c r="AF528" s="54"/>
    </row>
    <row r="529" spans="1:32" ht="18.75" x14ac:dyDescent="0.3">
      <c r="A529" s="54"/>
      <c r="B529" s="54"/>
      <c r="C529" s="54"/>
      <c r="D529" s="54"/>
      <c r="E529" s="54"/>
      <c r="F529" s="54"/>
      <c r="G529" s="103"/>
      <c r="H529" s="103"/>
      <c r="I529" s="54"/>
      <c r="J529" s="54"/>
      <c r="K529" s="54"/>
      <c r="L529" s="54"/>
      <c r="M529" s="54"/>
      <c r="N529" s="54"/>
      <c r="O529" s="54"/>
      <c r="P529" s="54"/>
      <c r="Q529" s="54"/>
      <c r="R529" s="54"/>
      <c r="S529" s="54"/>
      <c r="T529" s="54"/>
      <c r="U529" s="54"/>
      <c r="V529" s="54"/>
      <c r="W529" s="54"/>
      <c r="X529" s="54"/>
      <c r="Y529" s="54"/>
      <c r="Z529" s="54"/>
      <c r="AA529" s="54"/>
      <c r="AB529" s="54"/>
      <c r="AC529" s="54"/>
      <c r="AD529" s="54"/>
      <c r="AE529" s="54"/>
      <c r="AF529" s="54"/>
    </row>
    <row r="530" spans="1:32" ht="18.75" x14ac:dyDescent="0.3">
      <c r="A530" s="54"/>
      <c r="B530" s="54"/>
      <c r="C530" s="54"/>
      <c r="D530" s="54"/>
      <c r="E530" s="54"/>
      <c r="F530" s="54"/>
      <c r="G530" s="103"/>
      <c r="H530" s="103"/>
      <c r="I530" s="54"/>
      <c r="J530" s="54"/>
      <c r="K530" s="54"/>
      <c r="L530" s="54"/>
      <c r="M530" s="54"/>
      <c r="N530" s="54"/>
      <c r="O530" s="54"/>
      <c r="P530" s="54"/>
      <c r="Q530" s="54"/>
      <c r="R530" s="54"/>
      <c r="S530" s="54"/>
      <c r="T530" s="54"/>
      <c r="U530" s="54"/>
      <c r="V530" s="54"/>
      <c r="W530" s="54"/>
      <c r="X530" s="54"/>
      <c r="Y530" s="54"/>
      <c r="Z530" s="54"/>
      <c r="AA530" s="54"/>
      <c r="AB530" s="54"/>
      <c r="AC530" s="54"/>
      <c r="AD530" s="54"/>
      <c r="AE530" s="54"/>
      <c r="AF530" s="54"/>
    </row>
    <row r="531" spans="1:32" ht="18.75" x14ac:dyDescent="0.3">
      <c r="A531" s="54"/>
      <c r="B531" s="54"/>
      <c r="C531" s="54"/>
      <c r="D531" s="54"/>
      <c r="E531" s="54"/>
      <c r="F531" s="54"/>
      <c r="G531" s="103"/>
      <c r="H531" s="103"/>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c r="AF531" s="54"/>
    </row>
    <row r="532" spans="1:32" ht="18.75" x14ac:dyDescent="0.3">
      <c r="A532" s="54"/>
      <c r="B532" s="54"/>
      <c r="C532" s="54"/>
      <c r="D532" s="54"/>
      <c r="E532" s="54"/>
      <c r="F532" s="54"/>
      <c r="G532" s="103"/>
      <c r="H532" s="103"/>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c r="AF532" s="54"/>
    </row>
    <row r="533" spans="1:32" ht="18.75" x14ac:dyDescent="0.3">
      <c r="A533" s="54"/>
      <c r="B533" s="54"/>
      <c r="C533" s="54"/>
      <c r="D533" s="54"/>
      <c r="E533" s="54"/>
      <c r="F533" s="54"/>
      <c r="G533" s="103"/>
      <c r="H533" s="103"/>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c r="AF533" s="54"/>
    </row>
    <row r="534" spans="1:32" ht="18.75" x14ac:dyDescent="0.3">
      <c r="A534" s="54"/>
      <c r="B534" s="54"/>
      <c r="C534" s="54"/>
      <c r="D534" s="54"/>
      <c r="E534" s="54"/>
      <c r="F534" s="54"/>
      <c r="G534" s="103"/>
      <c r="H534" s="103"/>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c r="AF534" s="54"/>
    </row>
    <row r="535" spans="1:32" ht="18.75" x14ac:dyDescent="0.3">
      <c r="A535" s="54"/>
      <c r="B535" s="54"/>
      <c r="C535" s="54"/>
      <c r="D535" s="54"/>
      <c r="E535" s="54"/>
      <c r="F535" s="54"/>
      <c r="G535" s="103"/>
      <c r="H535" s="103"/>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c r="AF535" s="54"/>
    </row>
    <row r="536" spans="1:32" ht="18.75" x14ac:dyDescent="0.3">
      <c r="A536" s="54"/>
      <c r="B536" s="54"/>
      <c r="C536" s="54"/>
      <c r="D536" s="54"/>
      <c r="E536" s="54"/>
      <c r="F536" s="54"/>
      <c r="G536" s="103"/>
      <c r="H536" s="103"/>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row>
    <row r="537" spans="1:32" ht="18.75" x14ac:dyDescent="0.3">
      <c r="A537" s="54"/>
      <c r="B537" s="54"/>
      <c r="C537" s="54"/>
      <c r="D537" s="54"/>
      <c r="E537" s="54"/>
      <c r="F537" s="54"/>
      <c r="G537" s="103"/>
      <c r="H537" s="103"/>
      <c r="I537" s="54"/>
      <c r="J537" s="54"/>
      <c r="K537" s="54"/>
      <c r="L537" s="54"/>
      <c r="M537" s="54"/>
      <c r="N537" s="54"/>
      <c r="O537" s="54"/>
      <c r="P537" s="54"/>
      <c r="Q537" s="54"/>
      <c r="R537" s="54"/>
      <c r="S537" s="54"/>
      <c r="T537" s="54"/>
      <c r="U537" s="54"/>
      <c r="V537" s="54"/>
      <c r="W537" s="54"/>
      <c r="X537" s="54"/>
      <c r="Y537" s="54"/>
      <c r="Z537" s="54"/>
      <c r="AA537" s="54"/>
      <c r="AB537" s="54"/>
      <c r="AC537" s="54"/>
      <c r="AD537" s="54"/>
      <c r="AE537" s="54"/>
      <c r="AF537" s="54"/>
    </row>
    <row r="538" spans="1:32" ht="18.75" x14ac:dyDescent="0.3">
      <c r="A538" s="54"/>
      <c r="B538" s="54"/>
      <c r="C538" s="54"/>
      <c r="D538" s="54"/>
      <c r="E538" s="54"/>
      <c r="F538" s="54"/>
      <c r="G538" s="103"/>
      <c r="H538" s="103"/>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c r="AF538" s="54"/>
    </row>
    <row r="539" spans="1:32" ht="18.75" x14ac:dyDescent="0.3">
      <c r="A539" s="54"/>
      <c r="B539" s="54"/>
      <c r="C539" s="54"/>
      <c r="D539" s="54"/>
      <c r="E539" s="54"/>
      <c r="F539" s="54"/>
      <c r="G539" s="103"/>
      <c r="H539" s="103"/>
      <c r="I539" s="54"/>
      <c r="J539" s="54"/>
      <c r="K539" s="54"/>
      <c r="L539" s="54"/>
      <c r="M539" s="54"/>
      <c r="N539" s="54"/>
      <c r="O539" s="54"/>
      <c r="P539" s="54"/>
      <c r="Q539" s="54"/>
      <c r="R539" s="54"/>
      <c r="S539" s="54"/>
      <c r="T539" s="54"/>
      <c r="U539" s="54"/>
      <c r="V539" s="54"/>
      <c r="W539" s="54"/>
      <c r="X539" s="54"/>
      <c r="Y539" s="54"/>
      <c r="Z539" s="54"/>
      <c r="AA539" s="54"/>
      <c r="AB539" s="54"/>
      <c r="AC539" s="54"/>
      <c r="AD539" s="54"/>
      <c r="AE539" s="54"/>
      <c r="AF539" s="54"/>
    </row>
    <row r="540" spans="1:32" ht="18.75" x14ac:dyDescent="0.3">
      <c r="A540" s="54"/>
      <c r="B540" s="54"/>
      <c r="C540" s="54"/>
      <c r="D540" s="54"/>
      <c r="E540" s="54"/>
      <c r="F540" s="54"/>
      <c r="G540" s="103"/>
      <c r="H540" s="103"/>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c r="AF540" s="54"/>
    </row>
    <row r="541" spans="1:32" ht="18.75" x14ac:dyDescent="0.3">
      <c r="A541" s="54"/>
      <c r="B541" s="54"/>
      <c r="C541" s="54"/>
      <c r="D541" s="54"/>
      <c r="E541" s="54"/>
      <c r="F541" s="54"/>
      <c r="G541" s="103"/>
      <c r="H541" s="103"/>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c r="AF541" s="54"/>
    </row>
    <row r="542" spans="1:32" ht="18.75" x14ac:dyDescent="0.3">
      <c r="A542" s="54"/>
      <c r="B542" s="54"/>
      <c r="C542" s="54"/>
      <c r="D542" s="54"/>
      <c r="E542" s="54"/>
      <c r="F542" s="54"/>
      <c r="G542" s="103"/>
      <c r="H542" s="103"/>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row>
    <row r="543" spans="1:32" ht="18.75" x14ac:dyDescent="0.3">
      <c r="A543" s="54"/>
      <c r="B543" s="54"/>
      <c r="C543" s="54"/>
      <c r="D543" s="54"/>
      <c r="E543" s="54"/>
      <c r="F543" s="54"/>
      <c r="G543" s="103"/>
      <c r="H543" s="103"/>
      <c r="I543" s="54"/>
      <c r="J543" s="54"/>
      <c r="K543" s="54"/>
      <c r="L543" s="54"/>
      <c r="M543" s="54"/>
      <c r="N543" s="54"/>
      <c r="O543" s="54"/>
      <c r="P543" s="54"/>
      <c r="Q543" s="54"/>
      <c r="R543" s="54"/>
      <c r="S543" s="54"/>
      <c r="T543" s="54"/>
      <c r="U543" s="54"/>
      <c r="V543" s="54"/>
      <c r="W543" s="54"/>
      <c r="X543" s="54"/>
      <c r="Y543" s="54"/>
      <c r="Z543" s="54"/>
      <c r="AA543" s="54"/>
      <c r="AB543" s="54"/>
      <c r="AC543" s="54"/>
      <c r="AD543" s="54"/>
      <c r="AE543" s="54"/>
      <c r="AF543" s="54"/>
    </row>
    <row r="544" spans="1:32" ht="18.75" x14ac:dyDescent="0.3">
      <c r="A544" s="54"/>
      <c r="B544" s="54"/>
      <c r="C544" s="54"/>
      <c r="D544" s="54"/>
      <c r="E544" s="54"/>
      <c r="F544" s="54"/>
      <c r="G544" s="103"/>
      <c r="H544" s="103"/>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c r="AF544" s="54"/>
    </row>
    <row r="545" spans="1:32" ht="18.75" x14ac:dyDescent="0.3">
      <c r="A545" s="54"/>
      <c r="B545" s="54"/>
      <c r="C545" s="54"/>
      <c r="D545" s="54"/>
      <c r="E545" s="54"/>
      <c r="F545" s="54"/>
      <c r="G545" s="103"/>
      <c r="H545" s="103"/>
      <c r="I545" s="54"/>
      <c r="J545" s="54"/>
      <c r="K545" s="54"/>
      <c r="L545" s="54"/>
      <c r="M545" s="54"/>
      <c r="N545" s="54"/>
      <c r="O545" s="54"/>
      <c r="P545" s="54"/>
      <c r="Q545" s="54"/>
      <c r="R545" s="54"/>
      <c r="S545" s="54"/>
      <c r="T545" s="54"/>
      <c r="U545" s="54"/>
      <c r="V545" s="54"/>
      <c r="W545" s="54"/>
      <c r="X545" s="54"/>
      <c r="Y545" s="54"/>
      <c r="Z545" s="54"/>
      <c r="AA545" s="54"/>
      <c r="AB545" s="54"/>
      <c r="AC545" s="54"/>
      <c r="AD545" s="54"/>
      <c r="AE545" s="54"/>
      <c r="AF545" s="54"/>
    </row>
    <row r="546" spans="1:32" ht="18.75" x14ac:dyDescent="0.3">
      <c r="A546" s="54"/>
      <c r="B546" s="54"/>
      <c r="C546" s="54"/>
      <c r="D546" s="54"/>
      <c r="E546" s="54"/>
      <c r="F546" s="54"/>
      <c r="G546" s="103"/>
      <c r="H546" s="103"/>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row>
    <row r="547" spans="1:32" ht="18.75" x14ac:dyDescent="0.3">
      <c r="A547" s="54"/>
      <c r="B547" s="54"/>
      <c r="C547" s="54"/>
      <c r="D547" s="54"/>
      <c r="E547" s="54"/>
      <c r="F547" s="54"/>
      <c r="G547" s="103"/>
      <c r="H547" s="103"/>
      <c r="I547" s="54"/>
      <c r="J547" s="54"/>
      <c r="K547" s="54"/>
      <c r="L547" s="54"/>
      <c r="M547" s="54"/>
      <c r="N547" s="54"/>
      <c r="O547" s="54"/>
      <c r="P547" s="54"/>
      <c r="Q547" s="54"/>
      <c r="R547" s="54"/>
      <c r="S547" s="54"/>
      <c r="T547" s="54"/>
      <c r="U547" s="54"/>
      <c r="V547" s="54"/>
      <c r="W547" s="54"/>
      <c r="X547" s="54"/>
      <c r="Y547" s="54"/>
      <c r="Z547" s="54"/>
      <c r="AA547" s="54"/>
      <c r="AB547" s="54"/>
      <c r="AC547" s="54"/>
      <c r="AD547" s="54"/>
      <c r="AE547" s="54"/>
      <c r="AF547" s="54"/>
    </row>
    <row r="548" spans="1:32" ht="18.75" x14ac:dyDescent="0.3">
      <c r="A548" s="54"/>
      <c r="B548" s="54"/>
      <c r="C548" s="54"/>
      <c r="D548" s="54"/>
      <c r="E548" s="54"/>
      <c r="F548" s="54"/>
      <c r="G548" s="103"/>
      <c r="H548" s="103"/>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54"/>
    </row>
    <row r="549" spans="1:32" ht="18.75" x14ac:dyDescent="0.3">
      <c r="A549" s="54"/>
      <c r="B549" s="54"/>
      <c r="C549" s="54"/>
      <c r="D549" s="54"/>
      <c r="E549" s="54"/>
      <c r="F549" s="54"/>
      <c r="G549" s="103"/>
      <c r="H549" s="103"/>
      <c r="I549" s="54"/>
      <c r="J549" s="54"/>
      <c r="K549" s="54"/>
      <c r="L549" s="54"/>
      <c r="M549" s="54"/>
      <c r="N549" s="54"/>
      <c r="O549" s="54"/>
      <c r="P549" s="54"/>
      <c r="Q549" s="54"/>
      <c r="R549" s="54"/>
      <c r="S549" s="54"/>
      <c r="T549" s="54"/>
      <c r="U549" s="54"/>
      <c r="V549" s="54"/>
      <c r="W549" s="54"/>
      <c r="X549" s="54"/>
      <c r="Y549" s="54"/>
      <c r="Z549" s="54"/>
      <c r="AA549" s="54"/>
      <c r="AB549" s="54"/>
      <c r="AC549" s="54"/>
      <c r="AD549" s="54"/>
      <c r="AE549" s="54"/>
      <c r="AF549" s="54"/>
    </row>
    <row r="550" spans="1:32" ht="18.75" x14ac:dyDescent="0.3">
      <c r="A550" s="54"/>
      <c r="B550" s="54"/>
      <c r="C550" s="54"/>
      <c r="D550" s="54"/>
      <c r="E550" s="54"/>
      <c r="F550" s="54"/>
      <c r="G550" s="103"/>
      <c r="H550" s="103"/>
      <c r="I550" s="54"/>
      <c r="J550" s="54"/>
      <c r="K550" s="54"/>
      <c r="L550" s="54"/>
      <c r="M550" s="54"/>
      <c r="N550" s="54"/>
      <c r="O550" s="54"/>
      <c r="P550" s="54"/>
      <c r="Q550" s="54"/>
      <c r="R550" s="54"/>
      <c r="S550" s="54"/>
      <c r="T550" s="54"/>
      <c r="U550" s="54"/>
      <c r="V550" s="54"/>
      <c r="W550" s="54"/>
      <c r="X550" s="54"/>
      <c r="Y550" s="54"/>
      <c r="Z550" s="54"/>
      <c r="AA550" s="54"/>
      <c r="AB550" s="54"/>
      <c r="AC550" s="54"/>
      <c r="AD550" s="54"/>
      <c r="AE550" s="54"/>
      <c r="AF550" s="54"/>
    </row>
    <row r="551" spans="1:32" ht="18.75" x14ac:dyDescent="0.3">
      <c r="A551" s="54"/>
      <c r="B551" s="54"/>
      <c r="C551" s="54"/>
      <c r="D551" s="54"/>
      <c r="E551" s="54"/>
      <c r="F551" s="54"/>
      <c r="G551" s="103"/>
      <c r="H551" s="103"/>
      <c r="I551" s="54"/>
      <c r="J551" s="54"/>
      <c r="K551" s="54"/>
      <c r="L551" s="54"/>
      <c r="M551" s="54"/>
      <c r="N551" s="54"/>
      <c r="O551" s="54"/>
      <c r="P551" s="54"/>
      <c r="Q551" s="54"/>
      <c r="R551" s="54"/>
      <c r="S551" s="54"/>
      <c r="T551" s="54"/>
      <c r="U551" s="54"/>
      <c r="V551" s="54"/>
      <c r="W551" s="54"/>
      <c r="X551" s="54"/>
      <c r="Y551" s="54"/>
      <c r="Z551" s="54"/>
      <c r="AA551" s="54"/>
      <c r="AB551" s="54"/>
      <c r="AC551" s="54"/>
      <c r="AD551" s="54"/>
      <c r="AE551" s="54"/>
      <c r="AF551" s="54"/>
    </row>
    <row r="552" spans="1:32" ht="18.75" x14ac:dyDescent="0.3">
      <c r="A552" s="54"/>
      <c r="B552" s="54"/>
      <c r="C552" s="54"/>
      <c r="D552" s="54"/>
      <c r="E552" s="54"/>
      <c r="F552" s="54"/>
      <c r="G552" s="103"/>
      <c r="H552" s="103"/>
      <c r="I552" s="54"/>
      <c r="J552" s="54"/>
      <c r="K552" s="54"/>
      <c r="L552" s="54"/>
      <c r="M552" s="54"/>
      <c r="N552" s="54"/>
      <c r="O552" s="54"/>
      <c r="P552" s="54"/>
      <c r="Q552" s="54"/>
      <c r="R552" s="54"/>
      <c r="S552" s="54"/>
      <c r="T552" s="54"/>
      <c r="U552" s="54"/>
      <c r="V552" s="54"/>
      <c r="W552" s="54"/>
      <c r="X552" s="54"/>
      <c r="Y552" s="54"/>
      <c r="Z552" s="54"/>
      <c r="AA552" s="54"/>
      <c r="AB552" s="54"/>
      <c r="AC552" s="54"/>
      <c r="AD552" s="54"/>
      <c r="AE552" s="54"/>
      <c r="AF552" s="54"/>
    </row>
    <row r="553" spans="1:32" ht="18.75" x14ac:dyDescent="0.3">
      <c r="A553" s="54"/>
      <c r="B553" s="54"/>
      <c r="C553" s="54"/>
      <c r="D553" s="54"/>
      <c r="E553" s="54"/>
      <c r="F553" s="54"/>
      <c r="G553" s="103"/>
      <c r="H553" s="103"/>
      <c r="I553" s="54"/>
      <c r="J553" s="54"/>
      <c r="K553" s="54"/>
      <c r="L553" s="54"/>
      <c r="M553" s="54"/>
      <c r="N553" s="54"/>
      <c r="O553" s="54"/>
      <c r="P553" s="54"/>
      <c r="Q553" s="54"/>
      <c r="R553" s="54"/>
      <c r="S553" s="54"/>
      <c r="T553" s="54"/>
      <c r="U553" s="54"/>
      <c r="V553" s="54"/>
      <c r="W553" s="54"/>
      <c r="X553" s="54"/>
      <c r="Y553" s="54"/>
      <c r="Z553" s="54"/>
      <c r="AA553" s="54"/>
      <c r="AB553" s="54"/>
      <c r="AC553" s="54"/>
      <c r="AD553" s="54"/>
      <c r="AE553" s="54"/>
      <c r="AF553" s="54"/>
    </row>
    <row r="554" spans="1:32" ht="18.75" x14ac:dyDescent="0.3">
      <c r="A554" s="54"/>
      <c r="B554" s="54"/>
      <c r="C554" s="54"/>
      <c r="D554" s="54"/>
      <c r="E554" s="54"/>
      <c r="F554" s="54"/>
      <c r="G554" s="103"/>
      <c r="H554" s="103"/>
      <c r="I554" s="54"/>
      <c r="J554" s="54"/>
      <c r="K554" s="54"/>
      <c r="L554" s="54"/>
      <c r="M554" s="54"/>
      <c r="N554" s="54"/>
      <c r="O554" s="54"/>
      <c r="P554" s="54"/>
      <c r="Q554" s="54"/>
      <c r="R554" s="54"/>
      <c r="S554" s="54"/>
      <c r="T554" s="54"/>
      <c r="U554" s="54"/>
      <c r="V554" s="54"/>
      <c r="W554" s="54"/>
      <c r="X554" s="54"/>
      <c r="Y554" s="54"/>
      <c r="Z554" s="54"/>
      <c r="AA554" s="54"/>
      <c r="AB554" s="54"/>
      <c r="AC554" s="54"/>
      <c r="AD554" s="54"/>
      <c r="AE554" s="54"/>
      <c r="AF554" s="54"/>
    </row>
    <row r="555" spans="1:32" ht="18.75" x14ac:dyDescent="0.3">
      <c r="A555" s="54"/>
      <c r="B555" s="54"/>
      <c r="C555" s="54"/>
      <c r="D555" s="54"/>
      <c r="E555" s="54"/>
      <c r="F555" s="54"/>
      <c r="G555" s="103"/>
      <c r="H555" s="103"/>
      <c r="I555" s="54"/>
      <c r="J555" s="54"/>
      <c r="K555" s="54"/>
      <c r="L555" s="54"/>
      <c r="M555" s="54"/>
      <c r="N555" s="54"/>
      <c r="O555" s="54"/>
      <c r="P555" s="54"/>
      <c r="Q555" s="54"/>
      <c r="R555" s="54"/>
      <c r="S555" s="54"/>
      <c r="T555" s="54"/>
      <c r="U555" s="54"/>
      <c r="V555" s="54"/>
      <c r="W555" s="54"/>
      <c r="X555" s="54"/>
      <c r="Y555" s="54"/>
      <c r="Z555" s="54"/>
      <c r="AA555" s="54"/>
      <c r="AB555" s="54"/>
      <c r="AC555" s="54"/>
      <c r="AD555" s="54"/>
      <c r="AE555" s="54"/>
      <c r="AF555" s="54"/>
    </row>
    <row r="556" spans="1:32" ht="18.75" x14ac:dyDescent="0.3">
      <c r="A556" s="54"/>
      <c r="B556" s="54"/>
      <c r="C556" s="54"/>
      <c r="D556" s="54"/>
      <c r="E556" s="54"/>
      <c r="F556" s="54"/>
      <c r="G556" s="103"/>
      <c r="H556" s="103"/>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row>
    <row r="557" spans="1:32" ht="18.75" x14ac:dyDescent="0.3">
      <c r="A557" s="54"/>
      <c r="B557" s="54"/>
      <c r="C557" s="54"/>
      <c r="D557" s="54"/>
      <c r="E557" s="54"/>
      <c r="F557" s="54"/>
      <c r="G557" s="103"/>
      <c r="H557" s="103"/>
      <c r="I557" s="54"/>
      <c r="J557" s="54"/>
      <c r="K557" s="54"/>
      <c r="L557" s="54"/>
      <c r="M557" s="54"/>
      <c r="N557" s="54"/>
      <c r="O557" s="54"/>
      <c r="P557" s="54"/>
      <c r="Q557" s="54"/>
      <c r="R557" s="54"/>
      <c r="S557" s="54"/>
      <c r="T557" s="54"/>
      <c r="U557" s="54"/>
      <c r="V557" s="54"/>
      <c r="W557" s="54"/>
      <c r="X557" s="54"/>
      <c r="Y557" s="54"/>
      <c r="Z557" s="54"/>
      <c r="AA557" s="54"/>
      <c r="AB557" s="54"/>
      <c r="AC557" s="54"/>
      <c r="AD557" s="54"/>
      <c r="AE557" s="54"/>
      <c r="AF557" s="54"/>
    </row>
    <row r="558" spans="1:32" ht="18.75" x14ac:dyDescent="0.3">
      <c r="A558" s="54"/>
      <c r="B558" s="54"/>
      <c r="C558" s="54"/>
      <c r="D558" s="54"/>
      <c r="E558" s="54"/>
      <c r="F558" s="54"/>
      <c r="G558" s="103"/>
      <c r="H558" s="103"/>
      <c r="I558" s="54"/>
      <c r="J558" s="54"/>
      <c r="K558" s="54"/>
      <c r="L558" s="54"/>
      <c r="M558" s="54"/>
      <c r="N558" s="54"/>
      <c r="O558" s="54"/>
      <c r="P558" s="54"/>
      <c r="Q558" s="54"/>
      <c r="R558" s="54"/>
      <c r="S558" s="54"/>
      <c r="T558" s="54"/>
      <c r="U558" s="54"/>
      <c r="V558" s="54"/>
      <c r="W558" s="54"/>
      <c r="X558" s="54"/>
      <c r="Y558" s="54"/>
      <c r="Z558" s="54"/>
      <c r="AA558" s="54"/>
      <c r="AB558" s="54"/>
      <c r="AC558" s="54"/>
      <c r="AD558" s="54"/>
      <c r="AE558" s="54"/>
      <c r="AF558" s="54"/>
    </row>
    <row r="559" spans="1:32" ht="18.75" x14ac:dyDescent="0.3">
      <c r="A559" s="54"/>
      <c r="B559" s="54"/>
      <c r="C559" s="54"/>
      <c r="D559" s="54"/>
      <c r="E559" s="54"/>
      <c r="F559" s="54"/>
      <c r="G559" s="103"/>
      <c r="H559" s="103"/>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c r="AF559" s="54"/>
    </row>
    <row r="560" spans="1:32" ht="18.75" x14ac:dyDescent="0.3">
      <c r="A560" s="54"/>
      <c r="B560" s="54"/>
      <c r="C560" s="54"/>
      <c r="D560" s="54"/>
      <c r="E560" s="54"/>
      <c r="F560" s="54"/>
      <c r="G560" s="103"/>
      <c r="H560" s="103"/>
      <c r="I560" s="54"/>
      <c r="J560" s="54"/>
      <c r="K560" s="54"/>
      <c r="L560" s="54"/>
      <c r="M560" s="54"/>
      <c r="N560" s="54"/>
      <c r="O560" s="54"/>
      <c r="P560" s="54"/>
      <c r="Q560" s="54"/>
      <c r="R560" s="54"/>
      <c r="S560" s="54"/>
      <c r="T560" s="54"/>
      <c r="U560" s="54"/>
      <c r="V560" s="54"/>
      <c r="W560" s="54"/>
      <c r="X560" s="54"/>
      <c r="Y560" s="54"/>
      <c r="Z560" s="54"/>
      <c r="AA560" s="54"/>
      <c r="AB560" s="54"/>
      <c r="AC560" s="54"/>
      <c r="AD560" s="54"/>
      <c r="AE560" s="54"/>
      <c r="AF560" s="54"/>
    </row>
    <row r="561" spans="1:32" ht="18.75" x14ac:dyDescent="0.3">
      <c r="A561" s="54"/>
      <c r="B561" s="54"/>
      <c r="C561" s="54"/>
      <c r="D561" s="54"/>
      <c r="E561" s="54"/>
      <c r="F561" s="54"/>
      <c r="G561" s="103"/>
      <c r="H561" s="103"/>
      <c r="I561" s="54"/>
      <c r="J561" s="54"/>
      <c r="K561" s="54"/>
      <c r="L561" s="54"/>
      <c r="M561" s="54"/>
      <c r="N561" s="54"/>
      <c r="O561" s="54"/>
      <c r="P561" s="54"/>
      <c r="Q561" s="54"/>
      <c r="R561" s="54"/>
      <c r="S561" s="54"/>
      <c r="T561" s="54"/>
      <c r="U561" s="54"/>
      <c r="V561" s="54"/>
      <c r="W561" s="54"/>
      <c r="X561" s="54"/>
      <c r="Y561" s="54"/>
      <c r="Z561" s="54"/>
      <c r="AA561" s="54"/>
      <c r="AB561" s="54"/>
      <c r="AC561" s="54"/>
      <c r="AD561" s="54"/>
      <c r="AE561" s="54"/>
      <c r="AF561" s="54"/>
    </row>
    <row r="562" spans="1:32" ht="18.75" x14ac:dyDescent="0.3">
      <c r="A562" s="54"/>
      <c r="B562" s="54"/>
      <c r="C562" s="54"/>
      <c r="D562" s="54"/>
      <c r="E562" s="54"/>
      <c r="F562" s="54"/>
      <c r="G562" s="103"/>
      <c r="H562" s="103"/>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c r="AF562" s="54"/>
    </row>
    <row r="563" spans="1:32" ht="18.75" x14ac:dyDescent="0.3">
      <c r="A563" s="54"/>
      <c r="B563" s="54"/>
      <c r="C563" s="54"/>
      <c r="D563" s="54"/>
      <c r="E563" s="54"/>
      <c r="F563" s="54"/>
      <c r="G563" s="103"/>
      <c r="H563" s="103"/>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c r="AF563" s="54"/>
    </row>
    <row r="564" spans="1:32" ht="18.75" x14ac:dyDescent="0.3">
      <c r="A564" s="54"/>
      <c r="B564" s="54"/>
      <c r="C564" s="54"/>
      <c r="D564" s="54"/>
      <c r="E564" s="54"/>
      <c r="F564" s="54"/>
      <c r="G564" s="103"/>
      <c r="H564" s="103"/>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c r="AF564" s="54"/>
    </row>
    <row r="565" spans="1:32" ht="18.75" x14ac:dyDescent="0.3">
      <c r="A565" s="54"/>
      <c r="B565" s="54"/>
      <c r="C565" s="54"/>
      <c r="D565" s="54"/>
      <c r="E565" s="54"/>
      <c r="F565" s="54"/>
      <c r="G565" s="103"/>
      <c r="H565" s="103"/>
      <c r="I565" s="54"/>
      <c r="J565" s="54"/>
      <c r="K565" s="54"/>
      <c r="L565" s="54"/>
      <c r="M565" s="54"/>
      <c r="N565" s="54"/>
      <c r="O565" s="54"/>
      <c r="P565" s="54"/>
      <c r="Q565" s="54"/>
      <c r="R565" s="54"/>
      <c r="S565" s="54"/>
      <c r="T565" s="54"/>
      <c r="U565" s="54"/>
      <c r="V565" s="54"/>
      <c r="W565" s="54"/>
      <c r="X565" s="54"/>
      <c r="Y565" s="54"/>
      <c r="Z565" s="54"/>
      <c r="AA565" s="54"/>
      <c r="AB565" s="54"/>
      <c r="AC565" s="54"/>
      <c r="AD565" s="54"/>
      <c r="AE565" s="54"/>
      <c r="AF565" s="54"/>
    </row>
    <row r="566" spans="1:32" ht="18.75" x14ac:dyDescent="0.3">
      <c r="A566" s="54"/>
      <c r="B566" s="54"/>
      <c r="C566" s="54"/>
      <c r="D566" s="54"/>
      <c r="E566" s="54"/>
      <c r="F566" s="54"/>
      <c r="G566" s="103"/>
      <c r="H566" s="103"/>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row>
    <row r="567" spans="1:32" ht="18.75" x14ac:dyDescent="0.3">
      <c r="A567" s="54"/>
      <c r="B567" s="54"/>
      <c r="C567" s="54"/>
      <c r="D567" s="54"/>
      <c r="E567" s="54"/>
      <c r="F567" s="54"/>
      <c r="G567" s="103"/>
      <c r="H567" s="103"/>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c r="AF567" s="54"/>
    </row>
    <row r="568" spans="1:32" ht="18.75" x14ac:dyDescent="0.3">
      <c r="A568" s="54"/>
      <c r="B568" s="54"/>
      <c r="C568" s="54"/>
      <c r="D568" s="54"/>
      <c r="E568" s="54"/>
      <c r="F568" s="54"/>
      <c r="G568" s="103"/>
      <c r="H568" s="103"/>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c r="AF568" s="54"/>
    </row>
    <row r="569" spans="1:32" ht="18.75" x14ac:dyDescent="0.3">
      <c r="A569" s="54"/>
      <c r="B569" s="54"/>
      <c r="C569" s="54"/>
      <c r="D569" s="54"/>
      <c r="E569" s="54"/>
      <c r="F569" s="54"/>
      <c r="G569" s="103"/>
      <c r="H569" s="103"/>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c r="AF569" s="54"/>
    </row>
    <row r="570" spans="1:32" ht="18.75" x14ac:dyDescent="0.3">
      <c r="A570" s="54"/>
      <c r="B570" s="54"/>
      <c r="C570" s="54"/>
      <c r="D570" s="54"/>
      <c r="E570" s="54"/>
      <c r="F570" s="54"/>
      <c r="G570" s="103"/>
      <c r="H570" s="103"/>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c r="AF570" s="54"/>
    </row>
    <row r="571" spans="1:32" ht="18.75" x14ac:dyDescent="0.3">
      <c r="A571" s="54"/>
      <c r="B571" s="54"/>
      <c r="C571" s="54"/>
      <c r="D571" s="54"/>
      <c r="E571" s="54"/>
      <c r="F571" s="54"/>
      <c r="G571" s="103"/>
      <c r="H571" s="103"/>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row>
    <row r="572" spans="1:32" ht="18.75" x14ac:dyDescent="0.3">
      <c r="A572" s="54"/>
      <c r="B572" s="54"/>
      <c r="C572" s="54"/>
      <c r="D572" s="54"/>
      <c r="E572" s="54"/>
      <c r="F572" s="54"/>
      <c r="G572" s="103"/>
      <c r="H572" s="103"/>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c r="AF572" s="54"/>
    </row>
    <row r="573" spans="1:32" ht="18.75" x14ac:dyDescent="0.3">
      <c r="A573" s="54"/>
      <c r="B573" s="54"/>
      <c r="C573" s="54"/>
      <c r="D573" s="54"/>
      <c r="E573" s="54"/>
      <c r="F573" s="54"/>
      <c r="G573" s="103"/>
      <c r="H573" s="103"/>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row>
    <row r="574" spans="1:32" ht="18.75" x14ac:dyDescent="0.3">
      <c r="A574" s="54"/>
      <c r="B574" s="54"/>
      <c r="C574" s="54"/>
      <c r="D574" s="54"/>
      <c r="E574" s="54"/>
      <c r="F574" s="54"/>
      <c r="G574" s="103"/>
      <c r="H574" s="103"/>
      <c r="I574" s="54"/>
      <c r="J574" s="54"/>
      <c r="K574" s="54"/>
      <c r="L574" s="54"/>
      <c r="M574" s="54"/>
      <c r="N574" s="54"/>
      <c r="O574" s="54"/>
      <c r="P574" s="54"/>
      <c r="Q574" s="54"/>
      <c r="R574" s="54"/>
      <c r="S574" s="54"/>
      <c r="T574" s="54"/>
      <c r="U574" s="54"/>
      <c r="V574" s="54"/>
      <c r="W574" s="54"/>
      <c r="X574" s="54"/>
      <c r="Y574" s="54"/>
      <c r="Z574" s="54"/>
      <c r="AA574" s="54"/>
      <c r="AB574" s="54"/>
      <c r="AC574" s="54"/>
      <c r="AD574" s="54"/>
      <c r="AE574" s="54"/>
      <c r="AF574" s="54"/>
    </row>
    <row r="575" spans="1:32" ht="18.75" x14ac:dyDescent="0.3">
      <c r="A575" s="54"/>
      <c r="B575" s="54"/>
      <c r="C575" s="54"/>
      <c r="D575" s="54"/>
      <c r="E575" s="54"/>
      <c r="F575" s="54"/>
      <c r="G575" s="103"/>
      <c r="H575" s="103"/>
      <c r="I575" s="54"/>
      <c r="J575" s="54"/>
      <c r="K575" s="54"/>
      <c r="L575" s="54"/>
      <c r="M575" s="54"/>
      <c r="N575" s="54"/>
      <c r="O575" s="54"/>
      <c r="P575" s="54"/>
      <c r="Q575" s="54"/>
      <c r="R575" s="54"/>
      <c r="S575" s="54"/>
      <c r="T575" s="54"/>
      <c r="U575" s="54"/>
      <c r="V575" s="54"/>
      <c r="W575" s="54"/>
      <c r="X575" s="54"/>
      <c r="Y575" s="54"/>
      <c r="Z575" s="54"/>
      <c r="AA575" s="54"/>
      <c r="AB575" s="54"/>
      <c r="AC575" s="54"/>
      <c r="AD575" s="54"/>
      <c r="AE575" s="54"/>
      <c r="AF575" s="54"/>
    </row>
    <row r="576" spans="1:32" ht="18.75" x14ac:dyDescent="0.3">
      <c r="A576" s="54"/>
      <c r="B576" s="54"/>
      <c r="C576" s="54"/>
      <c r="D576" s="54"/>
      <c r="E576" s="54"/>
      <c r="F576" s="54"/>
      <c r="G576" s="103"/>
      <c r="H576" s="103"/>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row>
    <row r="577" spans="1:32" ht="18.75" x14ac:dyDescent="0.3">
      <c r="A577" s="54"/>
      <c r="B577" s="54"/>
      <c r="C577" s="54"/>
      <c r="D577" s="54"/>
      <c r="E577" s="54"/>
      <c r="F577" s="54"/>
      <c r="G577" s="103"/>
      <c r="H577" s="103"/>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c r="AF577" s="54"/>
    </row>
    <row r="578" spans="1:32" ht="18.75" x14ac:dyDescent="0.3">
      <c r="A578" s="54"/>
      <c r="B578" s="54"/>
      <c r="C578" s="54"/>
      <c r="D578" s="54"/>
      <c r="E578" s="54"/>
      <c r="F578" s="54"/>
      <c r="G578" s="103"/>
      <c r="H578" s="103"/>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c r="AF578" s="54"/>
    </row>
    <row r="579" spans="1:32" ht="18.75" x14ac:dyDescent="0.3">
      <c r="A579" s="54"/>
      <c r="B579" s="54"/>
      <c r="C579" s="54"/>
      <c r="D579" s="54"/>
      <c r="E579" s="54"/>
      <c r="F579" s="54"/>
      <c r="G579" s="103"/>
      <c r="H579" s="103"/>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c r="AF579" s="54"/>
    </row>
    <row r="580" spans="1:32" ht="18.75" x14ac:dyDescent="0.3">
      <c r="A580" s="54"/>
      <c r="B580" s="54"/>
      <c r="C580" s="54"/>
      <c r="D580" s="54"/>
      <c r="E580" s="54"/>
      <c r="F580" s="54"/>
      <c r="G580" s="103"/>
      <c r="H580" s="103"/>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row>
    <row r="581" spans="1:32" ht="18.75" x14ac:dyDescent="0.3">
      <c r="A581" s="54"/>
      <c r="B581" s="54"/>
      <c r="C581" s="54"/>
      <c r="D581" s="54"/>
      <c r="E581" s="54"/>
      <c r="F581" s="54"/>
      <c r="G581" s="103"/>
      <c r="H581" s="103"/>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c r="AF581" s="54"/>
    </row>
    <row r="582" spans="1:32" ht="18.75" x14ac:dyDescent="0.3">
      <c r="A582" s="54"/>
      <c r="B582" s="54"/>
      <c r="C582" s="54"/>
      <c r="D582" s="54"/>
      <c r="E582" s="54"/>
      <c r="F582" s="54"/>
      <c r="G582" s="103"/>
      <c r="H582" s="103"/>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c r="AF582" s="54"/>
    </row>
    <row r="583" spans="1:32" ht="18.75" x14ac:dyDescent="0.3">
      <c r="A583" s="54"/>
      <c r="B583" s="54"/>
      <c r="C583" s="54"/>
      <c r="D583" s="54"/>
      <c r="E583" s="54"/>
      <c r="F583" s="54"/>
      <c r="G583" s="103"/>
      <c r="H583" s="103"/>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c r="AF583" s="54"/>
    </row>
    <row r="584" spans="1:32" ht="18.75" x14ac:dyDescent="0.3">
      <c r="A584" s="54"/>
      <c r="B584" s="54"/>
      <c r="C584" s="54"/>
      <c r="D584" s="54"/>
      <c r="E584" s="54"/>
      <c r="F584" s="54"/>
      <c r="G584" s="103"/>
      <c r="H584" s="103"/>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c r="AF584" s="54"/>
    </row>
    <row r="585" spans="1:32" ht="18.75" x14ac:dyDescent="0.3">
      <c r="A585" s="54"/>
      <c r="B585" s="54"/>
      <c r="C585" s="54"/>
      <c r="D585" s="54"/>
      <c r="E585" s="54"/>
      <c r="F585" s="54"/>
      <c r="G585" s="103"/>
      <c r="H585" s="103"/>
      <c r="I585" s="54"/>
      <c r="J585" s="54"/>
      <c r="K585" s="54"/>
      <c r="L585" s="54"/>
      <c r="M585" s="54"/>
      <c r="N585" s="54"/>
      <c r="O585" s="54"/>
      <c r="P585" s="54"/>
      <c r="Q585" s="54"/>
      <c r="R585" s="54"/>
      <c r="S585" s="54"/>
      <c r="T585" s="54"/>
      <c r="U585" s="54"/>
      <c r="V585" s="54"/>
      <c r="W585" s="54"/>
      <c r="X585" s="54"/>
      <c r="Y585" s="54"/>
      <c r="Z585" s="54"/>
      <c r="AA585" s="54"/>
      <c r="AB585" s="54"/>
      <c r="AC585" s="54"/>
      <c r="AD585" s="54"/>
      <c r="AE585" s="54"/>
      <c r="AF585" s="54"/>
    </row>
    <row r="586" spans="1:32" ht="18.75" x14ac:dyDescent="0.3">
      <c r="A586" s="54"/>
      <c r="B586" s="54"/>
      <c r="C586" s="54"/>
      <c r="D586" s="54"/>
      <c r="E586" s="54"/>
      <c r="F586" s="54"/>
      <c r="G586" s="103"/>
      <c r="H586" s="103"/>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row>
    <row r="587" spans="1:32" ht="18.75" x14ac:dyDescent="0.3">
      <c r="A587" s="54"/>
      <c r="B587" s="54"/>
      <c r="C587" s="54"/>
      <c r="D587" s="54"/>
      <c r="E587" s="54"/>
      <c r="F587" s="54"/>
      <c r="G587" s="103"/>
      <c r="H587" s="103"/>
      <c r="I587" s="54"/>
      <c r="J587" s="54"/>
      <c r="K587" s="54"/>
      <c r="L587" s="54"/>
      <c r="M587" s="54"/>
      <c r="N587" s="54"/>
      <c r="O587" s="54"/>
      <c r="P587" s="54"/>
      <c r="Q587" s="54"/>
      <c r="R587" s="54"/>
      <c r="S587" s="54"/>
      <c r="T587" s="54"/>
      <c r="U587" s="54"/>
      <c r="V587" s="54"/>
      <c r="W587" s="54"/>
      <c r="X587" s="54"/>
      <c r="Y587" s="54"/>
      <c r="Z587" s="54"/>
      <c r="AA587" s="54"/>
      <c r="AB587" s="54"/>
      <c r="AC587" s="54"/>
      <c r="AD587" s="54"/>
      <c r="AE587" s="54"/>
      <c r="AF587" s="54"/>
    </row>
    <row r="588" spans="1:32" ht="18.75" x14ac:dyDescent="0.3">
      <c r="A588" s="54"/>
      <c r="B588" s="54"/>
      <c r="C588" s="54"/>
      <c r="D588" s="54"/>
      <c r="E588" s="54"/>
      <c r="F588" s="54"/>
      <c r="G588" s="103"/>
      <c r="H588" s="103"/>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c r="AF588" s="54"/>
    </row>
    <row r="589" spans="1:32" ht="18.75" x14ac:dyDescent="0.3">
      <c r="A589" s="54"/>
      <c r="B589" s="54"/>
      <c r="C589" s="54"/>
      <c r="D589" s="54"/>
      <c r="E589" s="54"/>
      <c r="F589" s="54"/>
      <c r="G589" s="103"/>
      <c r="H589" s="103"/>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c r="AF589" s="54"/>
    </row>
    <row r="590" spans="1:32" ht="18.75" x14ac:dyDescent="0.3">
      <c r="A590" s="54"/>
      <c r="B590" s="54"/>
      <c r="C590" s="54"/>
      <c r="D590" s="54"/>
      <c r="E590" s="54"/>
      <c r="F590" s="54"/>
      <c r="G590" s="103"/>
      <c r="H590" s="103"/>
      <c r="I590" s="54"/>
      <c r="J590" s="54"/>
      <c r="K590" s="54"/>
      <c r="L590" s="54"/>
      <c r="M590" s="54"/>
      <c r="N590" s="54"/>
      <c r="O590" s="54"/>
      <c r="P590" s="54"/>
      <c r="Q590" s="54"/>
      <c r="R590" s="54"/>
      <c r="S590" s="54"/>
      <c r="T590" s="54"/>
      <c r="U590" s="54"/>
      <c r="V590" s="54"/>
      <c r="W590" s="54"/>
      <c r="X590" s="54"/>
      <c r="Y590" s="54"/>
      <c r="Z590" s="54"/>
      <c r="AA590" s="54"/>
      <c r="AB590" s="54"/>
      <c r="AC590" s="54"/>
      <c r="AD590" s="54"/>
      <c r="AE590" s="54"/>
      <c r="AF590" s="54"/>
    </row>
    <row r="591" spans="1:32" ht="18.75" x14ac:dyDescent="0.3">
      <c r="A591" s="54"/>
      <c r="B591" s="54"/>
      <c r="C591" s="54"/>
      <c r="D591" s="54"/>
      <c r="E591" s="54"/>
      <c r="F591" s="54"/>
      <c r="G591" s="103"/>
      <c r="H591" s="103"/>
      <c r="I591" s="54"/>
      <c r="J591" s="54"/>
      <c r="K591" s="54"/>
      <c r="L591" s="54"/>
      <c r="M591" s="54"/>
      <c r="N591" s="54"/>
      <c r="O591" s="54"/>
      <c r="P591" s="54"/>
      <c r="Q591" s="54"/>
      <c r="R591" s="54"/>
      <c r="S591" s="54"/>
      <c r="T591" s="54"/>
      <c r="U591" s="54"/>
      <c r="V591" s="54"/>
      <c r="W591" s="54"/>
      <c r="X591" s="54"/>
      <c r="Y591" s="54"/>
      <c r="Z591" s="54"/>
      <c r="AA591" s="54"/>
      <c r="AB591" s="54"/>
      <c r="AC591" s="54"/>
      <c r="AD591" s="54"/>
      <c r="AE591" s="54"/>
      <c r="AF591" s="54"/>
    </row>
    <row r="592" spans="1:32" ht="18.75" x14ac:dyDescent="0.3">
      <c r="A592" s="54"/>
      <c r="B592" s="54"/>
      <c r="C592" s="54"/>
      <c r="D592" s="54"/>
      <c r="E592" s="54"/>
      <c r="F592" s="54"/>
      <c r="G592" s="103"/>
      <c r="H592" s="103"/>
      <c r="I592" s="54"/>
      <c r="J592" s="54"/>
      <c r="K592" s="54"/>
      <c r="L592" s="54"/>
      <c r="M592" s="54"/>
      <c r="N592" s="54"/>
      <c r="O592" s="54"/>
      <c r="P592" s="54"/>
      <c r="Q592" s="54"/>
      <c r="R592" s="54"/>
      <c r="S592" s="54"/>
      <c r="T592" s="54"/>
      <c r="U592" s="54"/>
      <c r="V592" s="54"/>
      <c r="W592" s="54"/>
      <c r="X592" s="54"/>
      <c r="Y592" s="54"/>
      <c r="Z592" s="54"/>
      <c r="AA592" s="54"/>
      <c r="AB592" s="54"/>
      <c r="AC592" s="54"/>
      <c r="AD592" s="54"/>
      <c r="AE592" s="54"/>
      <c r="AF592" s="54"/>
    </row>
    <row r="593" spans="1:32" ht="18.75" x14ac:dyDescent="0.3">
      <c r="A593" s="54"/>
      <c r="B593" s="54"/>
      <c r="C593" s="54"/>
      <c r="D593" s="54"/>
      <c r="E593" s="54"/>
      <c r="F593" s="54"/>
      <c r="G593" s="103"/>
      <c r="H593" s="103"/>
      <c r="I593" s="54"/>
      <c r="J593" s="54"/>
      <c r="K593" s="54"/>
      <c r="L593" s="54"/>
      <c r="M593" s="54"/>
      <c r="N593" s="54"/>
      <c r="O593" s="54"/>
      <c r="P593" s="54"/>
      <c r="Q593" s="54"/>
      <c r="R593" s="54"/>
      <c r="S593" s="54"/>
      <c r="T593" s="54"/>
      <c r="U593" s="54"/>
      <c r="V593" s="54"/>
      <c r="W593" s="54"/>
      <c r="X593" s="54"/>
      <c r="Y593" s="54"/>
      <c r="Z593" s="54"/>
      <c r="AA593" s="54"/>
      <c r="AB593" s="54"/>
      <c r="AC593" s="54"/>
      <c r="AD593" s="54"/>
      <c r="AE593" s="54"/>
      <c r="AF593" s="54"/>
    </row>
    <row r="594" spans="1:32" ht="18.75" x14ac:dyDescent="0.3">
      <c r="A594" s="54"/>
      <c r="B594" s="54"/>
      <c r="C594" s="54"/>
      <c r="D594" s="54"/>
      <c r="E594" s="54"/>
      <c r="F594" s="54"/>
      <c r="G594" s="103"/>
      <c r="H594" s="103"/>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c r="AF594" s="54"/>
    </row>
    <row r="595" spans="1:32" ht="18.75" x14ac:dyDescent="0.3">
      <c r="A595" s="54"/>
      <c r="B595" s="54"/>
      <c r="C595" s="54"/>
      <c r="D595" s="54"/>
      <c r="E595" s="54"/>
      <c r="F595" s="54"/>
      <c r="G595" s="103"/>
      <c r="H595" s="103"/>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c r="AF595" s="54"/>
    </row>
    <row r="596" spans="1:32" ht="18.75" x14ac:dyDescent="0.3">
      <c r="A596" s="54"/>
      <c r="B596" s="54"/>
      <c r="C596" s="54"/>
      <c r="D596" s="54"/>
      <c r="E596" s="54"/>
      <c r="F596" s="54"/>
      <c r="G596" s="103"/>
      <c r="H596" s="103"/>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row>
    <row r="597" spans="1:32" ht="18.75" x14ac:dyDescent="0.3">
      <c r="A597" s="54"/>
      <c r="B597" s="54"/>
      <c r="C597" s="54"/>
      <c r="D597" s="54"/>
      <c r="E597" s="54"/>
      <c r="F597" s="54"/>
      <c r="G597" s="103"/>
      <c r="H597" s="103"/>
      <c r="I597" s="54"/>
      <c r="J597" s="54"/>
      <c r="K597" s="54"/>
      <c r="L597" s="54"/>
      <c r="M597" s="54"/>
      <c r="N597" s="54"/>
      <c r="O597" s="54"/>
      <c r="P597" s="54"/>
      <c r="Q597" s="54"/>
      <c r="R597" s="54"/>
      <c r="S597" s="54"/>
      <c r="T597" s="54"/>
      <c r="U597" s="54"/>
      <c r="V597" s="54"/>
      <c r="W597" s="54"/>
      <c r="X597" s="54"/>
      <c r="Y597" s="54"/>
      <c r="Z597" s="54"/>
      <c r="AA597" s="54"/>
      <c r="AB597" s="54"/>
      <c r="AC597" s="54"/>
      <c r="AD597" s="54"/>
      <c r="AE597" s="54"/>
      <c r="AF597" s="54"/>
    </row>
    <row r="598" spans="1:32" ht="18.75" x14ac:dyDescent="0.3">
      <c r="A598" s="54"/>
      <c r="B598" s="54"/>
      <c r="C598" s="54"/>
      <c r="D598" s="54"/>
      <c r="E598" s="54"/>
      <c r="F598" s="54"/>
      <c r="G598" s="103"/>
      <c r="H598" s="103"/>
      <c r="I598" s="54"/>
      <c r="J598" s="54"/>
      <c r="K598" s="54"/>
      <c r="L598" s="54"/>
      <c r="M598" s="54"/>
      <c r="N598" s="54"/>
      <c r="O598" s="54"/>
      <c r="P598" s="54"/>
      <c r="Q598" s="54"/>
      <c r="R598" s="54"/>
      <c r="S598" s="54"/>
      <c r="T598" s="54"/>
      <c r="U598" s="54"/>
      <c r="V598" s="54"/>
      <c r="W598" s="54"/>
      <c r="X598" s="54"/>
      <c r="Y598" s="54"/>
      <c r="Z598" s="54"/>
      <c r="AA598" s="54"/>
      <c r="AB598" s="54"/>
      <c r="AC598" s="54"/>
      <c r="AD598" s="54"/>
      <c r="AE598" s="54"/>
      <c r="AF598" s="54"/>
    </row>
    <row r="599" spans="1:32" ht="18.75" x14ac:dyDescent="0.3">
      <c r="A599" s="54"/>
      <c r="B599" s="54"/>
      <c r="C599" s="54"/>
      <c r="D599" s="54"/>
      <c r="E599" s="54"/>
      <c r="F599" s="54"/>
      <c r="G599" s="103"/>
      <c r="H599" s="103"/>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c r="AF599" s="54"/>
    </row>
    <row r="600" spans="1:32" ht="18.75" x14ac:dyDescent="0.3">
      <c r="A600" s="54"/>
      <c r="B600" s="54"/>
      <c r="C600" s="54"/>
      <c r="D600" s="54"/>
      <c r="E600" s="54"/>
      <c r="F600" s="54"/>
      <c r="G600" s="103"/>
      <c r="H600" s="103"/>
      <c r="I600" s="54"/>
      <c r="J600" s="54"/>
      <c r="K600" s="54"/>
      <c r="L600" s="54"/>
      <c r="M600" s="54"/>
      <c r="N600" s="54"/>
      <c r="O600" s="54"/>
      <c r="P600" s="54"/>
      <c r="Q600" s="54"/>
      <c r="R600" s="54"/>
      <c r="S600" s="54"/>
      <c r="T600" s="54"/>
      <c r="U600" s="54"/>
      <c r="V600" s="54"/>
      <c r="W600" s="54"/>
      <c r="X600" s="54"/>
      <c r="Y600" s="54"/>
      <c r="Z600" s="54"/>
      <c r="AA600" s="54"/>
      <c r="AB600" s="54"/>
      <c r="AC600" s="54"/>
      <c r="AD600" s="54"/>
      <c r="AE600" s="54"/>
      <c r="AF600" s="54"/>
    </row>
    <row r="601" spans="1:32" ht="18.75" x14ac:dyDescent="0.3">
      <c r="A601" s="54"/>
      <c r="B601" s="54"/>
      <c r="C601" s="54"/>
      <c r="D601" s="54"/>
      <c r="E601" s="54"/>
      <c r="F601" s="54"/>
      <c r="G601" s="103"/>
      <c r="H601" s="103"/>
      <c r="I601" s="54"/>
      <c r="J601" s="54"/>
      <c r="K601" s="54"/>
      <c r="L601" s="54"/>
      <c r="M601" s="54"/>
      <c r="N601" s="54"/>
      <c r="O601" s="54"/>
      <c r="P601" s="54"/>
      <c r="Q601" s="54"/>
      <c r="R601" s="54"/>
      <c r="S601" s="54"/>
      <c r="T601" s="54"/>
      <c r="U601" s="54"/>
      <c r="V601" s="54"/>
      <c r="W601" s="54"/>
      <c r="X601" s="54"/>
      <c r="Y601" s="54"/>
      <c r="Z601" s="54"/>
      <c r="AA601" s="54"/>
      <c r="AB601" s="54"/>
      <c r="AC601" s="54"/>
      <c r="AD601" s="54"/>
      <c r="AE601" s="54"/>
      <c r="AF601" s="54"/>
    </row>
    <row r="602" spans="1:32" ht="18.75" x14ac:dyDescent="0.3">
      <c r="A602" s="54"/>
      <c r="B602" s="54"/>
      <c r="C602" s="54"/>
      <c r="D602" s="54"/>
      <c r="E602" s="54"/>
      <c r="F602" s="54"/>
      <c r="G602" s="103"/>
      <c r="H602" s="103"/>
      <c r="I602" s="54"/>
      <c r="J602" s="54"/>
      <c r="K602" s="54"/>
      <c r="L602" s="54"/>
      <c r="M602" s="54"/>
      <c r="N602" s="54"/>
      <c r="O602" s="54"/>
      <c r="P602" s="54"/>
      <c r="Q602" s="54"/>
      <c r="R602" s="54"/>
      <c r="S602" s="54"/>
      <c r="T602" s="54"/>
      <c r="U602" s="54"/>
      <c r="V602" s="54"/>
      <c r="W602" s="54"/>
      <c r="X602" s="54"/>
      <c r="Y602" s="54"/>
      <c r="Z602" s="54"/>
      <c r="AA602" s="54"/>
      <c r="AB602" s="54"/>
      <c r="AC602" s="54"/>
      <c r="AD602" s="54"/>
      <c r="AE602" s="54"/>
      <c r="AF602" s="54"/>
    </row>
    <row r="603" spans="1:32" ht="18.75" x14ac:dyDescent="0.3">
      <c r="A603" s="54"/>
      <c r="B603" s="54"/>
      <c r="C603" s="54"/>
      <c r="D603" s="54"/>
      <c r="E603" s="54"/>
      <c r="F603" s="54"/>
      <c r="G603" s="103"/>
      <c r="H603" s="103"/>
      <c r="I603" s="54"/>
      <c r="J603" s="54"/>
      <c r="K603" s="54"/>
      <c r="L603" s="54"/>
      <c r="M603" s="54"/>
      <c r="N603" s="54"/>
      <c r="O603" s="54"/>
      <c r="P603" s="54"/>
      <c r="Q603" s="54"/>
      <c r="R603" s="54"/>
      <c r="S603" s="54"/>
      <c r="T603" s="54"/>
      <c r="U603" s="54"/>
      <c r="V603" s="54"/>
      <c r="W603" s="54"/>
      <c r="X603" s="54"/>
      <c r="Y603" s="54"/>
      <c r="Z603" s="54"/>
      <c r="AA603" s="54"/>
      <c r="AB603" s="54"/>
      <c r="AC603" s="54"/>
      <c r="AD603" s="54"/>
      <c r="AE603" s="54"/>
      <c r="AF603" s="54"/>
    </row>
    <row r="604" spans="1:32" ht="18.75" x14ac:dyDescent="0.3">
      <c r="A604" s="54"/>
      <c r="B604" s="54"/>
      <c r="C604" s="54"/>
      <c r="D604" s="54"/>
      <c r="E604" s="54"/>
      <c r="F604" s="54"/>
      <c r="G604" s="103"/>
      <c r="H604" s="103"/>
      <c r="I604" s="54"/>
      <c r="J604" s="54"/>
      <c r="K604" s="54"/>
      <c r="L604" s="54"/>
      <c r="M604" s="54"/>
      <c r="N604" s="54"/>
      <c r="O604" s="54"/>
      <c r="P604" s="54"/>
      <c r="Q604" s="54"/>
      <c r="R604" s="54"/>
      <c r="S604" s="54"/>
      <c r="T604" s="54"/>
      <c r="U604" s="54"/>
      <c r="V604" s="54"/>
      <c r="W604" s="54"/>
      <c r="X604" s="54"/>
      <c r="Y604" s="54"/>
      <c r="Z604" s="54"/>
      <c r="AA604" s="54"/>
      <c r="AB604" s="54"/>
      <c r="AC604" s="54"/>
      <c r="AD604" s="54"/>
      <c r="AE604" s="54"/>
      <c r="AF604" s="54"/>
    </row>
    <row r="605" spans="1:32" ht="18.75" x14ac:dyDescent="0.3">
      <c r="A605" s="54"/>
      <c r="B605" s="54"/>
      <c r="C605" s="54"/>
      <c r="D605" s="54"/>
      <c r="E605" s="54"/>
      <c r="F605" s="54"/>
      <c r="G605" s="103"/>
      <c r="H605" s="103"/>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c r="AF605" s="54"/>
    </row>
    <row r="606" spans="1:32" ht="18.75" x14ac:dyDescent="0.3">
      <c r="A606" s="54"/>
      <c r="B606" s="54"/>
      <c r="C606" s="54"/>
      <c r="D606" s="54"/>
      <c r="E606" s="54"/>
      <c r="F606" s="54"/>
      <c r="G606" s="103"/>
      <c r="H606" s="103"/>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row>
    <row r="607" spans="1:32" ht="18.75" x14ac:dyDescent="0.3">
      <c r="A607" s="54"/>
      <c r="B607" s="54"/>
      <c r="C607" s="54"/>
      <c r="D607" s="54"/>
      <c r="E607" s="54"/>
      <c r="F607" s="54"/>
      <c r="G607" s="103"/>
      <c r="H607" s="103"/>
      <c r="I607" s="54"/>
      <c r="J607" s="54"/>
      <c r="K607" s="54"/>
      <c r="L607" s="54"/>
      <c r="M607" s="54"/>
      <c r="N607" s="54"/>
      <c r="O607" s="54"/>
      <c r="P607" s="54"/>
      <c r="Q607" s="54"/>
      <c r="R607" s="54"/>
      <c r="S607" s="54"/>
      <c r="T607" s="54"/>
      <c r="U607" s="54"/>
      <c r="V607" s="54"/>
      <c r="W607" s="54"/>
      <c r="X607" s="54"/>
      <c r="Y607" s="54"/>
      <c r="Z607" s="54"/>
      <c r="AA607" s="54"/>
      <c r="AB607" s="54"/>
      <c r="AC607" s="54"/>
      <c r="AD607" s="54"/>
      <c r="AE607" s="54"/>
      <c r="AF607" s="54"/>
    </row>
    <row r="608" spans="1:32" ht="18.75" x14ac:dyDescent="0.3">
      <c r="A608" s="54"/>
      <c r="B608" s="54"/>
      <c r="C608" s="54"/>
      <c r="D608" s="54"/>
      <c r="E608" s="54"/>
      <c r="F608" s="54"/>
      <c r="G608" s="103"/>
      <c r="H608" s="103"/>
      <c r="I608" s="54"/>
      <c r="J608" s="54"/>
      <c r="K608" s="54"/>
      <c r="L608" s="54"/>
      <c r="M608" s="54"/>
      <c r="N608" s="54"/>
      <c r="O608" s="54"/>
      <c r="P608" s="54"/>
      <c r="Q608" s="54"/>
      <c r="R608" s="54"/>
      <c r="S608" s="54"/>
      <c r="T608" s="54"/>
      <c r="U608" s="54"/>
      <c r="V608" s="54"/>
      <c r="W608" s="54"/>
      <c r="X608" s="54"/>
      <c r="Y608" s="54"/>
      <c r="Z608" s="54"/>
      <c r="AA608" s="54"/>
      <c r="AB608" s="54"/>
      <c r="AC608" s="54"/>
      <c r="AD608" s="54"/>
      <c r="AE608" s="54"/>
      <c r="AF608" s="54"/>
    </row>
    <row r="609" spans="1:32" ht="18.75" x14ac:dyDescent="0.3">
      <c r="A609" s="54"/>
      <c r="B609" s="54"/>
      <c r="C609" s="54"/>
      <c r="D609" s="54"/>
      <c r="E609" s="54"/>
      <c r="F609" s="54"/>
      <c r="G609" s="103"/>
      <c r="H609" s="103"/>
      <c r="I609" s="54"/>
      <c r="J609" s="54"/>
      <c r="K609" s="54"/>
      <c r="L609" s="54"/>
      <c r="M609" s="54"/>
      <c r="N609" s="54"/>
      <c r="O609" s="54"/>
      <c r="P609" s="54"/>
      <c r="Q609" s="54"/>
      <c r="R609" s="54"/>
      <c r="S609" s="54"/>
      <c r="T609" s="54"/>
      <c r="U609" s="54"/>
      <c r="V609" s="54"/>
      <c r="W609" s="54"/>
      <c r="X609" s="54"/>
      <c r="Y609" s="54"/>
      <c r="Z609" s="54"/>
      <c r="AA609" s="54"/>
      <c r="AB609" s="54"/>
      <c r="AC609" s="54"/>
      <c r="AD609" s="54"/>
      <c r="AE609" s="54"/>
      <c r="AF609" s="54"/>
    </row>
    <row r="610" spans="1:32" ht="18.75" x14ac:dyDescent="0.3">
      <c r="A610" s="54"/>
      <c r="B610" s="54"/>
      <c r="C610" s="54"/>
      <c r="D610" s="54"/>
      <c r="E610" s="54"/>
      <c r="F610" s="54"/>
      <c r="G610" s="103"/>
      <c r="H610" s="103"/>
      <c r="I610" s="54"/>
      <c r="J610" s="54"/>
      <c r="K610" s="54"/>
      <c r="L610" s="54"/>
      <c r="M610" s="54"/>
      <c r="N610" s="54"/>
      <c r="O610" s="54"/>
      <c r="P610" s="54"/>
      <c r="Q610" s="54"/>
      <c r="R610" s="54"/>
      <c r="S610" s="54"/>
      <c r="T610" s="54"/>
      <c r="U610" s="54"/>
      <c r="V610" s="54"/>
      <c r="W610" s="54"/>
      <c r="X610" s="54"/>
      <c r="Y610" s="54"/>
      <c r="Z610" s="54"/>
      <c r="AA610" s="54"/>
      <c r="AB610" s="54"/>
      <c r="AC610" s="54"/>
      <c r="AD610" s="54"/>
      <c r="AE610" s="54"/>
      <c r="AF610" s="54"/>
    </row>
    <row r="611" spans="1:32" ht="18.75" x14ac:dyDescent="0.3">
      <c r="A611" s="54"/>
      <c r="B611" s="54"/>
      <c r="C611" s="54"/>
      <c r="D611" s="54"/>
      <c r="E611" s="54"/>
      <c r="F611" s="54"/>
      <c r="G611" s="103"/>
      <c r="H611" s="103"/>
      <c r="I611" s="54"/>
      <c r="J611" s="54"/>
      <c r="K611" s="54"/>
      <c r="L611" s="54"/>
      <c r="M611" s="54"/>
      <c r="N611" s="54"/>
      <c r="O611" s="54"/>
      <c r="P611" s="54"/>
      <c r="Q611" s="54"/>
      <c r="R611" s="54"/>
      <c r="S611" s="54"/>
      <c r="T611" s="54"/>
      <c r="U611" s="54"/>
      <c r="V611" s="54"/>
      <c r="W611" s="54"/>
      <c r="X611" s="54"/>
      <c r="Y611" s="54"/>
      <c r="Z611" s="54"/>
      <c r="AA611" s="54"/>
      <c r="AB611" s="54"/>
      <c r="AC611" s="54"/>
      <c r="AD611" s="54"/>
      <c r="AE611" s="54"/>
      <c r="AF611" s="54"/>
    </row>
    <row r="612" spans="1:32" ht="18.75" x14ac:dyDescent="0.3">
      <c r="A612" s="54"/>
      <c r="B612" s="54"/>
      <c r="C612" s="54"/>
      <c r="D612" s="54"/>
      <c r="E612" s="54"/>
      <c r="F612" s="54"/>
      <c r="G612" s="103"/>
      <c r="H612" s="103"/>
      <c r="I612" s="54"/>
      <c r="J612" s="54"/>
      <c r="K612" s="54"/>
      <c r="L612" s="54"/>
      <c r="M612" s="54"/>
      <c r="N612" s="54"/>
      <c r="O612" s="54"/>
      <c r="P612" s="54"/>
      <c r="Q612" s="54"/>
      <c r="R612" s="54"/>
      <c r="S612" s="54"/>
      <c r="T612" s="54"/>
      <c r="U612" s="54"/>
      <c r="V612" s="54"/>
      <c r="W612" s="54"/>
      <c r="X612" s="54"/>
      <c r="Y612" s="54"/>
      <c r="Z612" s="54"/>
      <c r="AA612" s="54"/>
      <c r="AB612" s="54"/>
      <c r="AC612" s="54"/>
      <c r="AD612" s="54"/>
      <c r="AE612" s="54"/>
      <c r="AF612" s="54"/>
    </row>
    <row r="613" spans="1:32" ht="18.75" x14ac:dyDescent="0.3">
      <c r="A613" s="54"/>
      <c r="B613" s="54"/>
      <c r="C613" s="54"/>
      <c r="D613" s="54"/>
      <c r="E613" s="54"/>
      <c r="F613" s="54"/>
      <c r="G613" s="103"/>
      <c r="H613" s="103"/>
      <c r="I613" s="54"/>
      <c r="J613" s="54"/>
      <c r="K613" s="54"/>
      <c r="L613" s="54"/>
      <c r="M613" s="54"/>
      <c r="N613" s="54"/>
      <c r="O613" s="54"/>
      <c r="P613" s="54"/>
      <c r="Q613" s="54"/>
      <c r="R613" s="54"/>
      <c r="S613" s="54"/>
      <c r="T613" s="54"/>
      <c r="U613" s="54"/>
      <c r="V613" s="54"/>
      <c r="W613" s="54"/>
      <c r="X613" s="54"/>
      <c r="Y613" s="54"/>
      <c r="Z613" s="54"/>
      <c r="AA613" s="54"/>
      <c r="AB613" s="54"/>
      <c r="AC613" s="54"/>
      <c r="AD613" s="54"/>
      <c r="AE613" s="54"/>
      <c r="AF613" s="54"/>
    </row>
    <row r="614" spans="1:32" ht="18.75" x14ac:dyDescent="0.3">
      <c r="A614" s="54"/>
      <c r="B614" s="54"/>
      <c r="C614" s="54"/>
      <c r="D614" s="54"/>
      <c r="E614" s="54"/>
      <c r="F614" s="54"/>
      <c r="G614" s="103"/>
      <c r="H614" s="103"/>
      <c r="I614" s="54"/>
      <c r="J614" s="54"/>
      <c r="K614" s="54"/>
      <c r="L614" s="54"/>
      <c r="M614" s="54"/>
      <c r="N614" s="54"/>
      <c r="O614" s="54"/>
      <c r="P614" s="54"/>
      <c r="Q614" s="54"/>
      <c r="R614" s="54"/>
      <c r="S614" s="54"/>
      <c r="T614" s="54"/>
      <c r="U614" s="54"/>
      <c r="V614" s="54"/>
      <c r="W614" s="54"/>
      <c r="X614" s="54"/>
      <c r="Y614" s="54"/>
      <c r="Z614" s="54"/>
      <c r="AA614" s="54"/>
      <c r="AB614" s="54"/>
      <c r="AC614" s="54"/>
      <c r="AD614" s="54"/>
      <c r="AE614" s="54"/>
      <c r="AF614" s="54"/>
    </row>
    <row r="615" spans="1:32" ht="18.75" x14ac:dyDescent="0.3">
      <c r="A615" s="54"/>
      <c r="B615" s="54"/>
      <c r="C615" s="54"/>
      <c r="D615" s="54"/>
      <c r="E615" s="54"/>
      <c r="F615" s="54"/>
      <c r="G615" s="103"/>
      <c r="H615" s="103"/>
      <c r="I615" s="54"/>
      <c r="J615" s="54"/>
      <c r="K615" s="54"/>
      <c r="L615" s="54"/>
      <c r="M615" s="54"/>
      <c r="N615" s="54"/>
      <c r="O615" s="54"/>
      <c r="P615" s="54"/>
      <c r="Q615" s="54"/>
      <c r="R615" s="54"/>
      <c r="S615" s="54"/>
      <c r="T615" s="54"/>
      <c r="U615" s="54"/>
      <c r="V615" s="54"/>
      <c r="W615" s="54"/>
      <c r="X615" s="54"/>
      <c r="Y615" s="54"/>
      <c r="Z615" s="54"/>
      <c r="AA615" s="54"/>
      <c r="AB615" s="54"/>
      <c r="AC615" s="54"/>
      <c r="AD615" s="54"/>
      <c r="AE615" s="54"/>
      <c r="AF615" s="54"/>
    </row>
    <row r="616" spans="1:32" ht="18.75" x14ac:dyDescent="0.3">
      <c r="A616" s="54"/>
      <c r="B616" s="54"/>
      <c r="C616" s="54"/>
      <c r="D616" s="54"/>
      <c r="E616" s="54"/>
      <c r="F616" s="54"/>
      <c r="G616" s="103"/>
      <c r="H616" s="103"/>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row>
    <row r="617" spans="1:32" ht="18.75" x14ac:dyDescent="0.3">
      <c r="A617" s="54"/>
      <c r="B617" s="54"/>
      <c r="C617" s="54"/>
      <c r="D617" s="54"/>
      <c r="E617" s="54"/>
      <c r="F617" s="54"/>
      <c r="G617" s="103"/>
      <c r="H617" s="103"/>
      <c r="I617" s="54"/>
      <c r="J617" s="54"/>
      <c r="K617" s="54"/>
      <c r="L617" s="54"/>
      <c r="M617" s="54"/>
      <c r="N617" s="54"/>
      <c r="O617" s="54"/>
      <c r="P617" s="54"/>
      <c r="Q617" s="54"/>
      <c r="R617" s="54"/>
      <c r="S617" s="54"/>
      <c r="T617" s="54"/>
      <c r="U617" s="54"/>
      <c r="V617" s="54"/>
      <c r="W617" s="54"/>
      <c r="X617" s="54"/>
      <c r="Y617" s="54"/>
      <c r="Z617" s="54"/>
      <c r="AA617" s="54"/>
      <c r="AB617" s="54"/>
      <c r="AC617" s="54"/>
      <c r="AD617" s="54"/>
      <c r="AE617" s="54"/>
      <c r="AF617" s="54"/>
    </row>
    <row r="618" spans="1:32" ht="18.75" x14ac:dyDescent="0.3">
      <c r="A618" s="54"/>
      <c r="B618" s="54"/>
      <c r="C618" s="54"/>
      <c r="D618" s="54"/>
      <c r="E618" s="54"/>
      <c r="F618" s="54"/>
      <c r="G618" s="103"/>
      <c r="H618" s="103"/>
      <c r="I618" s="54"/>
      <c r="J618" s="54"/>
      <c r="K618" s="54"/>
      <c r="L618" s="54"/>
      <c r="M618" s="54"/>
      <c r="N618" s="54"/>
      <c r="O618" s="54"/>
      <c r="P618" s="54"/>
      <c r="Q618" s="54"/>
      <c r="R618" s="54"/>
      <c r="S618" s="54"/>
      <c r="T618" s="54"/>
      <c r="U618" s="54"/>
      <c r="V618" s="54"/>
      <c r="W618" s="54"/>
      <c r="X618" s="54"/>
      <c r="Y618" s="54"/>
      <c r="Z618" s="54"/>
      <c r="AA618" s="54"/>
      <c r="AB618" s="54"/>
      <c r="AC618" s="54"/>
      <c r="AD618" s="54"/>
      <c r="AE618" s="54"/>
      <c r="AF618" s="54"/>
    </row>
    <row r="619" spans="1:32" ht="18.75" x14ac:dyDescent="0.3">
      <c r="A619" s="54"/>
      <c r="B619" s="54"/>
      <c r="C619" s="54"/>
      <c r="D619" s="54"/>
      <c r="E619" s="54"/>
      <c r="F619" s="54"/>
      <c r="G619" s="103"/>
      <c r="H619" s="103"/>
      <c r="I619" s="54"/>
      <c r="J619" s="54"/>
      <c r="K619" s="54"/>
      <c r="L619" s="54"/>
      <c r="M619" s="54"/>
      <c r="N619" s="54"/>
      <c r="O619" s="54"/>
      <c r="P619" s="54"/>
      <c r="Q619" s="54"/>
      <c r="R619" s="54"/>
      <c r="S619" s="54"/>
      <c r="T619" s="54"/>
      <c r="U619" s="54"/>
      <c r="V619" s="54"/>
      <c r="W619" s="54"/>
      <c r="X619" s="54"/>
      <c r="Y619" s="54"/>
      <c r="Z619" s="54"/>
      <c r="AA619" s="54"/>
      <c r="AB619" s="54"/>
      <c r="AC619" s="54"/>
      <c r="AD619" s="54"/>
      <c r="AE619" s="54"/>
      <c r="AF619" s="54"/>
    </row>
    <row r="620" spans="1:32" ht="18.75" x14ac:dyDescent="0.3">
      <c r="A620" s="54"/>
      <c r="B620" s="54"/>
      <c r="C620" s="54"/>
      <c r="D620" s="54"/>
      <c r="E620" s="54"/>
      <c r="F620" s="54"/>
      <c r="G620" s="103"/>
      <c r="H620" s="103"/>
      <c r="I620" s="54"/>
      <c r="J620" s="54"/>
      <c r="K620" s="54"/>
      <c r="L620" s="54"/>
      <c r="M620" s="54"/>
      <c r="N620" s="54"/>
      <c r="O620" s="54"/>
      <c r="P620" s="54"/>
      <c r="Q620" s="54"/>
      <c r="R620" s="54"/>
      <c r="S620" s="54"/>
      <c r="T620" s="54"/>
      <c r="U620" s="54"/>
      <c r="V620" s="54"/>
      <c r="W620" s="54"/>
      <c r="X620" s="54"/>
      <c r="Y620" s="54"/>
      <c r="Z620" s="54"/>
      <c r="AA620" s="54"/>
      <c r="AB620" s="54"/>
      <c r="AC620" s="54"/>
      <c r="AD620" s="54"/>
      <c r="AE620" s="54"/>
      <c r="AF620" s="54"/>
    </row>
    <row r="621" spans="1:32" ht="18.75" x14ac:dyDescent="0.3">
      <c r="A621" s="54"/>
      <c r="B621" s="54"/>
      <c r="C621" s="54"/>
      <c r="D621" s="54"/>
      <c r="E621" s="54"/>
      <c r="F621" s="54"/>
      <c r="G621" s="103"/>
      <c r="H621" s="103"/>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c r="AF621" s="54"/>
    </row>
    <row r="622" spans="1:32" ht="18.75" x14ac:dyDescent="0.3">
      <c r="A622" s="54"/>
      <c r="B622" s="54"/>
      <c r="C622" s="54"/>
      <c r="D622" s="54"/>
      <c r="E622" s="54"/>
      <c r="F622" s="54"/>
      <c r="G622" s="103"/>
      <c r="H622" s="103"/>
      <c r="I622" s="54"/>
      <c r="J622" s="54"/>
      <c r="K622" s="54"/>
      <c r="L622" s="54"/>
      <c r="M622" s="54"/>
      <c r="N622" s="54"/>
      <c r="O622" s="54"/>
      <c r="P622" s="54"/>
      <c r="Q622" s="54"/>
      <c r="R622" s="54"/>
      <c r="S622" s="54"/>
      <c r="T622" s="54"/>
      <c r="U622" s="54"/>
      <c r="V622" s="54"/>
      <c r="W622" s="54"/>
      <c r="X622" s="54"/>
      <c r="Y622" s="54"/>
      <c r="Z622" s="54"/>
      <c r="AA622" s="54"/>
      <c r="AB622" s="54"/>
      <c r="AC622" s="54"/>
      <c r="AD622" s="54"/>
      <c r="AE622" s="54"/>
      <c r="AF622" s="54"/>
    </row>
    <row r="623" spans="1:32" ht="18.75" x14ac:dyDescent="0.3">
      <c r="A623" s="54"/>
      <c r="B623" s="54"/>
      <c r="C623" s="54"/>
      <c r="D623" s="54"/>
      <c r="E623" s="54"/>
      <c r="F623" s="54"/>
      <c r="G623" s="103"/>
      <c r="H623" s="103"/>
      <c r="I623" s="54"/>
      <c r="J623" s="54"/>
      <c r="K623" s="54"/>
      <c r="L623" s="54"/>
      <c r="M623" s="54"/>
      <c r="N623" s="54"/>
      <c r="O623" s="54"/>
      <c r="P623" s="54"/>
      <c r="Q623" s="54"/>
      <c r="R623" s="54"/>
      <c r="S623" s="54"/>
      <c r="T623" s="54"/>
      <c r="U623" s="54"/>
      <c r="V623" s="54"/>
      <c r="W623" s="54"/>
      <c r="X623" s="54"/>
      <c r="Y623" s="54"/>
      <c r="Z623" s="54"/>
      <c r="AA623" s="54"/>
      <c r="AB623" s="54"/>
      <c r="AC623" s="54"/>
      <c r="AD623" s="54"/>
      <c r="AE623" s="54"/>
      <c r="AF623" s="54"/>
    </row>
    <row r="624" spans="1:32" ht="18.75" x14ac:dyDescent="0.3">
      <c r="A624" s="54"/>
      <c r="B624" s="54"/>
      <c r="C624" s="54"/>
      <c r="D624" s="54"/>
      <c r="E624" s="54"/>
      <c r="F624" s="54"/>
      <c r="G624" s="103"/>
      <c r="H624" s="103"/>
      <c r="I624" s="54"/>
      <c r="J624" s="54"/>
      <c r="K624" s="54"/>
      <c r="L624" s="54"/>
      <c r="M624" s="54"/>
      <c r="N624" s="54"/>
      <c r="O624" s="54"/>
      <c r="P624" s="54"/>
      <c r="Q624" s="54"/>
      <c r="R624" s="54"/>
      <c r="S624" s="54"/>
      <c r="T624" s="54"/>
      <c r="U624" s="54"/>
      <c r="V624" s="54"/>
      <c r="W624" s="54"/>
      <c r="X624" s="54"/>
      <c r="Y624" s="54"/>
      <c r="Z624" s="54"/>
      <c r="AA624" s="54"/>
      <c r="AB624" s="54"/>
      <c r="AC624" s="54"/>
      <c r="AD624" s="54"/>
      <c r="AE624" s="54"/>
      <c r="AF624" s="54"/>
    </row>
    <row r="625" spans="1:32" ht="18.75" x14ac:dyDescent="0.3">
      <c r="A625" s="54"/>
      <c r="B625" s="54"/>
      <c r="C625" s="54"/>
      <c r="D625" s="54"/>
      <c r="E625" s="54"/>
      <c r="F625" s="54"/>
      <c r="G625" s="103"/>
      <c r="H625" s="103"/>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c r="AF625" s="54"/>
    </row>
    <row r="626" spans="1:32" ht="18.75" x14ac:dyDescent="0.3">
      <c r="A626" s="54"/>
      <c r="B626" s="54"/>
      <c r="C626" s="54"/>
      <c r="D626" s="54"/>
      <c r="E626" s="54"/>
      <c r="F626" s="54"/>
      <c r="G626" s="103"/>
      <c r="H626" s="103"/>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row>
    <row r="627" spans="1:32" ht="18.75" x14ac:dyDescent="0.3">
      <c r="A627" s="54"/>
      <c r="B627" s="54"/>
      <c r="C627" s="54"/>
      <c r="D627" s="54"/>
      <c r="E627" s="54"/>
      <c r="F627" s="54"/>
      <c r="G627" s="103"/>
      <c r="H627" s="103"/>
      <c r="I627" s="54"/>
      <c r="J627" s="54"/>
      <c r="K627" s="54"/>
      <c r="L627" s="54"/>
      <c r="M627" s="54"/>
      <c r="N627" s="54"/>
      <c r="O627" s="54"/>
      <c r="P627" s="54"/>
      <c r="Q627" s="54"/>
      <c r="R627" s="54"/>
      <c r="S627" s="54"/>
      <c r="T627" s="54"/>
      <c r="U627" s="54"/>
      <c r="V627" s="54"/>
      <c r="W627" s="54"/>
      <c r="X627" s="54"/>
      <c r="Y627" s="54"/>
      <c r="Z627" s="54"/>
      <c r="AA627" s="54"/>
      <c r="AB627" s="54"/>
      <c r="AC627" s="54"/>
      <c r="AD627" s="54"/>
      <c r="AE627" s="54"/>
      <c r="AF627" s="54"/>
    </row>
    <row r="628" spans="1:32" ht="18.75" x14ac:dyDescent="0.3">
      <c r="A628" s="54"/>
      <c r="B628" s="54"/>
      <c r="C628" s="54"/>
      <c r="D628" s="54"/>
      <c r="E628" s="54"/>
      <c r="F628" s="54"/>
      <c r="G628" s="103"/>
      <c r="H628" s="103"/>
      <c r="I628" s="54"/>
      <c r="J628" s="54"/>
      <c r="K628" s="54"/>
      <c r="L628" s="54"/>
      <c r="M628" s="54"/>
      <c r="N628" s="54"/>
      <c r="O628" s="54"/>
      <c r="P628" s="54"/>
      <c r="Q628" s="54"/>
      <c r="R628" s="54"/>
      <c r="S628" s="54"/>
      <c r="T628" s="54"/>
      <c r="U628" s="54"/>
      <c r="V628" s="54"/>
      <c r="W628" s="54"/>
      <c r="X628" s="54"/>
      <c r="Y628" s="54"/>
      <c r="Z628" s="54"/>
      <c r="AA628" s="54"/>
      <c r="AB628" s="54"/>
      <c r="AC628" s="54"/>
      <c r="AD628" s="54"/>
      <c r="AE628" s="54"/>
      <c r="AF628" s="54"/>
    </row>
    <row r="629" spans="1:32" ht="18.75" x14ac:dyDescent="0.3">
      <c r="A629" s="54"/>
      <c r="B629" s="54"/>
      <c r="C629" s="54"/>
      <c r="D629" s="54"/>
      <c r="E629" s="54"/>
      <c r="F629" s="54"/>
      <c r="G629" s="103"/>
      <c r="H629" s="103"/>
      <c r="I629" s="54"/>
      <c r="J629" s="54"/>
      <c r="K629" s="54"/>
      <c r="L629" s="54"/>
      <c r="M629" s="54"/>
      <c r="N629" s="54"/>
      <c r="O629" s="54"/>
      <c r="P629" s="54"/>
      <c r="Q629" s="54"/>
      <c r="R629" s="54"/>
      <c r="S629" s="54"/>
      <c r="T629" s="54"/>
      <c r="U629" s="54"/>
      <c r="V629" s="54"/>
      <c r="W629" s="54"/>
      <c r="X629" s="54"/>
      <c r="Y629" s="54"/>
      <c r="Z629" s="54"/>
      <c r="AA629" s="54"/>
      <c r="AB629" s="54"/>
      <c r="AC629" s="54"/>
      <c r="AD629" s="54"/>
      <c r="AE629" s="54"/>
      <c r="AF629" s="54"/>
    </row>
    <row r="630" spans="1:32" ht="18.75" x14ac:dyDescent="0.3">
      <c r="A630" s="54"/>
      <c r="B630" s="54"/>
      <c r="C630" s="54"/>
      <c r="D630" s="54"/>
      <c r="E630" s="54"/>
      <c r="F630" s="54"/>
      <c r="G630" s="103"/>
      <c r="H630" s="103"/>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row>
    <row r="631" spans="1:32" ht="18.75" x14ac:dyDescent="0.3">
      <c r="A631" s="54"/>
      <c r="B631" s="54"/>
      <c r="C631" s="54"/>
      <c r="D631" s="54"/>
      <c r="E631" s="54"/>
      <c r="F631" s="54"/>
      <c r="G631" s="103"/>
      <c r="H631" s="103"/>
      <c r="I631" s="54"/>
      <c r="J631" s="54"/>
      <c r="K631" s="54"/>
      <c r="L631" s="54"/>
      <c r="M631" s="54"/>
      <c r="N631" s="54"/>
      <c r="O631" s="54"/>
      <c r="P631" s="54"/>
      <c r="Q631" s="54"/>
      <c r="R631" s="54"/>
      <c r="S631" s="54"/>
      <c r="T631" s="54"/>
      <c r="U631" s="54"/>
      <c r="V631" s="54"/>
      <c r="W631" s="54"/>
      <c r="X631" s="54"/>
      <c r="Y631" s="54"/>
      <c r="Z631" s="54"/>
      <c r="AA631" s="54"/>
      <c r="AB631" s="54"/>
      <c r="AC631" s="54"/>
      <c r="AD631" s="54"/>
      <c r="AE631" s="54"/>
      <c r="AF631" s="54"/>
    </row>
    <row r="632" spans="1:32" ht="18.75" x14ac:dyDescent="0.3">
      <c r="A632" s="54"/>
      <c r="B632" s="54"/>
      <c r="C632" s="54"/>
      <c r="D632" s="54"/>
      <c r="E632" s="54"/>
      <c r="F632" s="54"/>
      <c r="G632" s="103"/>
      <c r="H632" s="103"/>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c r="AF632" s="54"/>
    </row>
    <row r="633" spans="1:32" ht="18.75" x14ac:dyDescent="0.3">
      <c r="A633" s="54"/>
      <c r="B633" s="54"/>
      <c r="C633" s="54"/>
      <c r="D633" s="54"/>
      <c r="E633" s="54"/>
      <c r="F633" s="54"/>
      <c r="G633" s="103"/>
      <c r="H633" s="103"/>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c r="AF633" s="54"/>
    </row>
    <row r="634" spans="1:32" ht="18.75" x14ac:dyDescent="0.3">
      <c r="A634" s="54"/>
      <c r="B634" s="54"/>
      <c r="C634" s="54"/>
      <c r="D634" s="54"/>
      <c r="E634" s="54"/>
      <c r="F634" s="54"/>
      <c r="G634" s="103"/>
      <c r="H634" s="103"/>
      <c r="I634" s="54"/>
      <c r="J634" s="54"/>
      <c r="K634" s="54"/>
      <c r="L634" s="54"/>
      <c r="M634" s="54"/>
      <c r="N634" s="54"/>
      <c r="O634" s="54"/>
      <c r="P634" s="54"/>
      <c r="Q634" s="54"/>
      <c r="R634" s="54"/>
      <c r="S634" s="54"/>
      <c r="T634" s="54"/>
      <c r="U634" s="54"/>
      <c r="V634" s="54"/>
      <c r="W634" s="54"/>
      <c r="X634" s="54"/>
      <c r="Y634" s="54"/>
      <c r="Z634" s="54"/>
      <c r="AA634" s="54"/>
      <c r="AB634" s="54"/>
      <c r="AC634" s="54"/>
      <c r="AD634" s="54"/>
      <c r="AE634" s="54"/>
      <c r="AF634" s="54"/>
    </row>
    <row r="635" spans="1:32" ht="18.75" x14ac:dyDescent="0.3">
      <c r="A635" s="54"/>
      <c r="B635" s="54"/>
      <c r="C635" s="54"/>
      <c r="D635" s="54"/>
      <c r="E635" s="54"/>
      <c r="F635" s="54"/>
      <c r="G635" s="103"/>
      <c r="H635" s="103"/>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c r="AF635" s="54"/>
    </row>
    <row r="636" spans="1:32" ht="18.75" x14ac:dyDescent="0.3">
      <c r="A636" s="54"/>
      <c r="B636" s="54"/>
      <c r="C636" s="54"/>
      <c r="D636" s="54"/>
      <c r="E636" s="54"/>
      <c r="F636" s="54"/>
      <c r="G636" s="103"/>
      <c r="H636" s="103"/>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row>
    <row r="637" spans="1:32" ht="18.75" x14ac:dyDescent="0.3">
      <c r="A637" s="54"/>
      <c r="B637" s="54"/>
      <c r="C637" s="54"/>
      <c r="D637" s="54"/>
      <c r="E637" s="54"/>
      <c r="F637" s="54"/>
      <c r="G637" s="103"/>
      <c r="H637" s="103"/>
      <c r="I637" s="54"/>
      <c r="J637" s="54"/>
      <c r="K637" s="54"/>
      <c r="L637" s="54"/>
      <c r="M637" s="54"/>
      <c r="N637" s="54"/>
      <c r="O637" s="54"/>
      <c r="P637" s="54"/>
      <c r="Q637" s="54"/>
      <c r="R637" s="54"/>
      <c r="S637" s="54"/>
      <c r="T637" s="54"/>
      <c r="U637" s="54"/>
      <c r="V637" s="54"/>
      <c r="W637" s="54"/>
      <c r="X637" s="54"/>
      <c r="Y637" s="54"/>
      <c r="Z637" s="54"/>
      <c r="AA637" s="54"/>
      <c r="AB637" s="54"/>
      <c r="AC637" s="54"/>
      <c r="AD637" s="54"/>
      <c r="AE637" s="54"/>
      <c r="AF637" s="54"/>
    </row>
    <row r="638" spans="1:32" ht="18.75" x14ac:dyDescent="0.3">
      <c r="A638" s="54"/>
      <c r="B638" s="54"/>
      <c r="C638" s="54"/>
      <c r="D638" s="54"/>
      <c r="E638" s="54"/>
      <c r="F638" s="54"/>
      <c r="G638" s="103"/>
      <c r="H638" s="103"/>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c r="AF638" s="54"/>
    </row>
    <row r="639" spans="1:32" ht="18.75" x14ac:dyDescent="0.3">
      <c r="A639" s="54"/>
      <c r="B639" s="54"/>
      <c r="C639" s="54"/>
      <c r="D639" s="54"/>
      <c r="E639" s="54"/>
      <c r="F639" s="54"/>
      <c r="G639" s="103"/>
      <c r="H639" s="103"/>
      <c r="I639" s="54"/>
      <c r="J639" s="54"/>
      <c r="K639" s="54"/>
      <c r="L639" s="54"/>
      <c r="M639" s="54"/>
      <c r="N639" s="54"/>
      <c r="O639" s="54"/>
      <c r="P639" s="54"/>
      <c r="Q639" s="54"/>
      <c r="R639" s="54"/>
      <c r="S639" s="54"/>
      <c r="T639" s="54"/>
      <c r="U639" s="54"/>
      <c r="V639" s="54"/>
      <c r="W639" s="54"/>
      <c r="X639" s="54"/>
      <c r="Y639" s="54"/>
      <c r="Z639" s="54"/>
      <c r="AA639" s="54"/>
      <c r="AB639" s="54"/>
      <c r="AC639" s="54"/>
      <c r="AD639" s="54"/>
      <c r="AE639" s="54"/>
      <c r="AF639" s="54"/>
    </row>
    <row r="640" spans="1:32" ht="18.75" x14ac:dyDescent="0.3">
      <c r="A640" s="54"/>
      <c r="B640" s="54"/>
      <c r="C640" s="54"/>
      <c r="D640" s="54"/>
      <c r="E640" s="54"/>
      <c r="F640" s="54"/>
      <c r="G640" s="103"/>
      <c r="H640" s="103"/>
      <c r="I640" s="54"/>
      <c r="J640" s="54"/>
      <c r="K640" s="54"/>
      <c r="L640" s="54"/>
      <c r="M640" s="54"/>
      <c r="N640" s="54"/>
      <c r="O640" s="54"/>
      <c r="P640" s="54"/>
      <c r="Q640" s="54"/>
      <c r="R640" s="54"/>
      <c r="S640" s="54"/>
      <c r="T640" s="54"/>
      <c r="U640" s="54"/>
      <c r="V640" s="54"/>
      <c r="W640" s="54"/>
      <c r="X640" s="54"/>
      <c r="Y640" s="54"/>
      <c r="Z640" s="54"/>
      <c r="AA640" s="54"/>
      <c r="AB640" s="54"/>
      <c r="AC640" s="54"/>
      <c r="AD640" s="54"/>
      <c r="AE640" s="54"/>
      <c r="AF640" s="54"/>
    </row>
    <row r="641" spans="1:32" ht="18.75" x14ac:dyDescent="0.3">
      <c r="A641" s="54"/>
      <c r="B641" s="54"/>
      <c r="C641" s="54"/>
      <c r="D641" s="54"/>
      <c r="E641" s="54"/>
      <c r="F641" s="54"/>
      <c r="G641" s="103"/>
      <c r="H641" s="103"/>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c r="AF641" s="54"/>
    </row>
    <row r="642" spans="1:32" ht="18.75" x14ac:dyDescent="0.3">
      <c r="A642" s="54"/>
      <c r="B642" s="54"/>
      <c r="C642" s="54"/>
      <c r="D642" s="54"/>
      <c r="E642" s="54"/>
      <c r="F642" s="54"/>
      <c r="G642" s="103"/>
      <c r="H642" s="103"/>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c r="AF642" s="54"/>
    </row>
    <row r="643" spans="1:32" ht="18.75" x14ac:dyDescent="0.3">
      <c r="A643" s="54"/>
      <c r="B643" s="54"/>
      <c r="C643" s="54"/>
      <c r="D643" s="54"/>
      <c r="E643" s="54"/>
      <c r="F643" s="54"/>
      <c r="G643" s="103"/>
      <c r="H643" s="103"/>
      <c r="I643" s="54"/>
      <c r="J643" s="54"/>
      <c r="K643" s="54"/>
      <c r="L643" s="54"/>
      <c r="M643" s="54"/>
      <c r="N643" s="54"/>
      <c r="O643" s="54"/>
      <c r="P643" s="54"/>
      <c r="Q643" s="54"/>
      <c r="R643" s="54"/>
      <c r="S643" s="54"/>
      <c r="T643" s="54"/>
      <c r="U643" s="54"/>
      <c r="V643" s="54"/>
      <c r="W643" s="54"/>
      <c r="X643" s="54"/>
      <c r="Y643" s="54"/>
      <c r="Z643" s="54"/>
      <c r="AA643" s="54"/>
      <c r="AB643" s="54"/>
      <c r="AC643" s="54"/>
      <c r="AD643" s="54"/>
      <c r="AE643" s="54"/>
      <c r="AF643" s="54"/>
    </row>
    <row r="644" spans="1:32" ht="18.75" x14ac:dyDescent="0.3">
      <c r="A644" s="54"/>
      <c r="B644" s="54"/>
      <c r="C644" s="54"/>
      <c r="D644" s="54"/>
      <c r="E644" s="54"/>
      <c r="F644" s="54"/>
      <c r="G644" s="103"/>
      <c r="H644" s="103"/>
      <c r="I644" s="54"/>
      <c r="J644" s="54"/>
      <c r="K644" s="54"/>
      <c r="L644" s="54"/>
      <c r="M644" s="54"/>
      <c r="N644" s="54"/>
      <c r="O644" s="54"/>
      <c r="P644" s="54"/>
      <c r="Q644" s="54"/>
      <c r="R644" s="54"/>
      <c r="S644" s="54"/>
      <c r="T644" s="54"/>
      <c r="U644" s="54"/>
      <c r="V644" s="54"/>
      <c r="W644" s="54"/>
      <c r="X644" s="54"/>
      <c r="Y644" s="54"/>
      <c r="Z644" s="54"/>
      <c r="AA644" s="54"/>
      <c r="AB644" s="54"/>
      <c r="AC644" s="54"/>
      <c r="AD644" s="54"/>
      <c r="AE644" s="54"/>
      <c r="AF644" s="54"/>
    </row>
    <row r="645" spans="1:32" ht="18.75" x14ac:dyDescent="0.3">
      <c r="A645" s="54"/>
      <c r="B645" s="54"/>
      <c r="C645" s="54"/>
      <c r="D645" s="54"/>
      <c r="E645" s="54"/>
      <c r="F645" s="54"/>
      <c r="G645" s="103"/>
      <c r="H645" s="103"/>
      <c r="I645" s="54"/>
      <c r="J645" s="54"/>
      <c r="K645" s="54"/>
      <c r="L645" s="54"/>
      <c r="M645" s="54"/>
      <c r="N645" s="54"/>
      <c r="O645" s="54"/>
      <c r="P645" s="54"/>
      <c r="Q645" s="54"/>
      <c r="R645" s="54"/>
      <c r="S645" s="54"/>
      <c r="T645" s="54"/>
      <c r="U645" s="54"/>
      <c r="V645" s="54"/>
      <c r="W645" s="54"/>
      <c r="X645" s="54"/>
      <c r="Y645" s="54"/>
      <c r="Z645" s="54"/>
      <c r="AA645" s="54"/>
      <c r="AB645" s="54"/>
      <c r="AC645" s="54"/>
      <c r="AD645" s="54"/>
      <c r="AE645" s="54"/>
      <c r="AF645" s="54"/>
    </row>
    <row r="646" spans="1:32" ht="18.75" x14ac:dyDescent="0.3">
      <c r="A646" s="54"/>
      <c r="B646" s="54"/>
      <c r="C646" s="54"/>
      <c r="D646" s="54"/>
      <c r="E646" s="54"/>
      <c r="F646" s="54"/>
      <c r="G646" s="103"/>
      <c r="H646" s="103"/>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row>
    <row r="647" spans="1:32" ht="18.75" x14ac:dyDescent="0.3">
      <c r="A647" s="54"/>
      <c r="B647" s="54"/>
      <c r="C647" s="54"/>
      <c r="D647" s="54"/>
      <c r="E647" s="54"/>
      <c r="F647" s="54"/>
      <c r="G647" s="103"/>
      <c r="H647" s="103"/>
      <c r="I647" s="54"/>
      <c r="J647" s="54"/>
      <c r="K647" s="54"/>
      <c r="L647" s="54"/>
      <c r="M647" s="54"/>
      <c r="N647" s="54"/>
      <c r="O647" s="54"/>
      <c r="P647" s="54"/>
      <c r="Q647" s="54"/>
      <c r="R647" s="54"/>
      <c r="S647" s="54"/>
      <c r="T647" s="54"/>
      <c r="U647" s="54"/>
      <c r="V647" s="54"/>
      <c r="W647" s="54"/>
      <c r="X647" s="54"/>
      <c r="Y647" s="54"/>
      <c r="Z647" s="54"/>
      <c r="AA647" s="54"/>
      <c r="AB647" s="54"/>
      <c r="AC647" s="54"/>
      <c r="AD647" s="54"/>
      <c r="AE647" s="54"/>
      <c r="AF647" s="54"/>
    </row>
    <row r="648" spans="1:32" ht="18.75" x14ac:dyDescent="0.3">
      <c r="A648" s="54"/>
      <c r="B648" s="54"/>
      <c r="C648" s="54"/>
      <c r="D648" s="54"/>
      <c r="E648" s="54"/>
      <c r="F648" s="54"/>
      <c r="G648" s="103"/>
      <c r="H648" s="103"/>
      <c r="I648" s="54"/>
      <c r="J648" s="54"/>
      <c r="K648" s="54"/>
      <c r="L648" s="54"/>
      <c r="M648" s="54"/>
      <c r="N648" s="54"/>
      <c r="O648" s="54"/>
      <c r="P648" s="54"/>
      <c r="Q648" s="54"/>
      <c r="R648" s="54"/>
      <c r="S648" s="54"/>
      <c r="T648" s="54"/>
      <c r="U648" s="54"/>
      <c r="V648" s="54"/>
      <c r="W648" s="54"/>
      <c r="X648" s="54"/>
      <c r="Y648" s="54"/>
      <c r="Z648" s="54"/>
      <c r="AA648" s="54"/>
      <c r="AB648" s="54"/>
      <c r="AC648" s="54"/>
      <c r="AD648" s="54"/>
      <c r="AE648" s="54"/>
      <c r="AF648" s="54"/>
    </row>
    <row r="649" spans="1:32" ht="18.75" x14ac:dyDescent="0.3">
      <c r="A649" s="54"/>
      <c r="B649" s="54"/>
      <c r="C649" s="54"/>
      <c r="D649" s="54"/>
      <c r="E649" s="54"/>
      <c r="F649" s="54"/>
      <c r="G649" s="103"/>
      <c r="H649" s="103"/>
      <c r="I649" s="54"/>
      <c r="J649" s="54"/>
      <c r="K649" s="54"/>
      <c r="L649" s="54"/>
      <c r="M649" s="54"/>
      <c r="N649" s="54"/>
      <c r="O649" s="54"/>
      <c r="P649" s="54"/>
      <c r="Q649" s="54"/>
      <c r="R649" s="54"/>
      <c r="S649" s="54"/>
      <c r="T649" s="54"/>
      <c r="U649" s="54"/>
      <c r="V649" s="54"/>
      <c r="W649" s="54"/>
      <c r="X649" s="54"/>
      <c r="Y649" s="54"/>
      <c r="Z649" s="54"/>
      <c r="AA649" s="54"/>
      <c r="AB649" s="54"/>
      <c r="AC649" s="54"/>
      <c r="AD649" s="54"/>
      <c r="AE649" s="54"/>
      <c r="AF649" s="54"/>
    </row>
    <row r="650" spans="1:32" ht="18.75" x14ac:dyDescent="0.3">
      <c r="A650" s="54"/>
      <c r="B650" s="54"/>
      <c r="C650" s="54"/>
      <c r="D650" s="54"/>
      <c r="E650" s="54"/>
      <c r="F650" s="54"/>
      <c r="G650" s="103"/>
      <c r="H650" s="103"/>
      <c r="I650" s="54"/>
      <c r="J650" s="54"/>
      <c r="K650" s="54"/>
      <c r="L650" s="54"/>
      <c r="M650" s="54"/>
      <c r="N650" s="54"/>
      <c r="O650" s="54"/>
      <c r="P650" s="54"/>
      <c r="Q650" s="54"/>
      <c r="R650" s="54"/>
      <c r="S650" s="54"/>
      <c r="T650" s="54"/>
      <c r="U650" s="54"/>
      <c r="V650" s="54"/>
      <c r="W650" s="54"/>
      <c r="X650" s="54"/>
      <c r="Y650" s="54"/>
      <c r="Z650" s="54"/>
      <c r="AA650" s="54"/>
      <c r="AB650" s="54"/>
      <c r="AC650" s="54"/>
      <c r="AD650" s="54"/>
      <c r="AE650" s="54"/>
      <c r="AF650" s="54"/>
    </row>
    <row r="651" spans="1:32" ht="18.75" x14ac:dyDescent="0.3">
      <c r="A651" s="54"/>
      <c r="B651" s="54"/>
      <c r="C651" s="54"/>
      <c r="D651" s="54"/>
      <c r="E651" s="54"/>
      <c r="F651" s="54"/>
      <c r="G651" s="103"/>
      <c r="H651" s="103"/>
      <c r="I651" s="54"/>
      <c r="J651" s="54"/>
      <c r="K651" s="54"/>
      <c r="L651" s="54"/>
      <c r="M651" s="54"/>
      <c r="N651" s="54"/>
      <c r="O651" s="54"/>
      <c r="P651" s="54"/>
      <c r="Q651" s="54"/>
      <c r="R651" s="54"/>
      <c r="S651" s="54"/>
      <c r="T651" s="54"/>
      <c r="U651" s="54"/>
      <c r="V651" s="54"/>
      <c r="W651" s="54"/>
      <c r="X651" s="54"/>
      <c r="Y651" s="54"/>
      <c r="Z651" s="54"/>
      <c r="AA651" s="54"/>
      <c r="AB651" s="54"/>
      <c r="AC651" s="54"/>
      <c r="AD651" s="54"/>
      <c r="AE651" s="54"/>
      <c r="AF651" s="54"/>
    </row>
    <row r="652" spans="1:32" ht="18.75" x14ac:dyDescent="0.3">
      <c r="A652" s="54"/>
      <c r="B652" s="54"/>
      <c r="C652" s="54"/>
      <c r="D652" s="54"/>
      <c r="E652" s="54"/>
      <c r="F652" s="54"/>
      <c r="G652" s="103"/>
      <c r="H652" s="103"/>
      <c r="I652" s="54"/>
      <c r="J652" s="54"/>
      <c r="K652" s="54"/>
      <c r="L652" s="54"/>
      <c r="M652" s="54"/>
      <c r="N652" s="54"/>
      <c r="O652" s="54"/>
      <c r="P652" s="54"/>
      <c r="Q652" s="54"/>
      <c r="R652" s="54"/>
      <c r="S652" s="54"/>
      <c r="T652" s="54"/>
      <c r="U652" s="54"/>
      <c r="V652" s="54"/>
      <c r="W652" s="54"/>
      <c r="X652" s="54"/>
      <c r="Y652" s="54"/>
      <c r="Z652" s="54"/>
      <c r="AA652" s="54"/>
      <c r="AB652" s="54"/>
      <c r="AC652" s="54"/>
      <c r="AD652" s="54"/>
      <c r="AE652" s="54"/>
      <c r="AF652" s="54"/>
    </row>
    <row r="653" spans="1:32" ht="18.75" x14ac:dyDescent="0.3">
      <c r="A653" s="54"/>
      <c r="B653" s="54"/>
      <c r="C653" s="54"/>
      <c r="D653" s="54"/>
      <c r="E653" s="54"/>
      <c r="F653" s="54"/>
      <c r="G653" s="103"/>
      <c r="H653" s="103"/>
      <c r="I653" s="54"/>
      <c r="J653" s="54"/>
      <c r="K653" s="54"/>
      <c r="L653" s="54"/>
      <c r="M653" s="54"/>
      <c r="N653" s="54"/>
      <c r="O653" s="54"/>
      <c r="P653" s="54"/>
      <c r="Q653" s="54"/>
      <c r="R653" s="54"/>
      <c r="S653" s="54"/>
      <c r="T653" s="54"/>
      <c r="U653" s="54"/>
      <c r="V653" s="54"/>
      <c r="W653" s="54"/>
      <c r="X653" s="54"/>
      <c r="Y653" s="54"/>
      <c r="Z653" s="54"/>
      <c r="AA653" s="54"/>
      <c r="AB653" s="54"/>
      <c r="AC653" s="54"/>
      <c r="AD653" s="54"/>
      <c r="AE653" s="54"/>
      <c r="AF653" s="54"/>
    </row>
    <row r="654" spans="1:32" ht="18.75" x14ac:dyDescent="0.3">
      <c r="A654" s="54"/>
      <c r="B654" s="54"/>
      <c r="C654" s="54"/>
      <c r="D654" s="54"/>
      <c r="E654" s="54"/>
      <c r="F654" s="54"/>
      <c r="G654" s="103"/>
      <c r="H654" s="103"/>
      <c r="I654" s="54"/>
      <c r="J654" s="54"/>
      <c r="K654" s="54"/>
      <c r="L654" s="54"/>
      <c r="M654" s="54"/>
      <c r="N654" s="54"/>
      <c r="O654" s="54"/>
      <c r="P654" s="54"/>
      <c r="Q654" s="54"/>
      <c r="R654" s="54"/>
      <c r="S654" s="54"/>
      <c r="T654" s="54"/>
      <c r="U654" s="54"/>
      <c r="V654" s="54"/>
      <c r="W654" s="54"/>
      <c r="X654" s="54"/>
      <c r="Y654" s="54"/>
      <c r="Z654" s="54"/>
      <c r="AA654" s="54"/>
      <c r="AB654" s="54"/>
      <c r="AC654" s="54"/>
      <c r="AD654" s="54"/>
      <c r="AE654" s="54"/>
      <c r="AF654" s="54"/>
    </row>
    <row r="655" spans="1:32" ht="18.75" x14ac:dyDescent="0.3">
      <c r="A655" s="54"/>
      <c r="B655" s="54"/>
      <c r="C655" s="54"/>
      <c r="D655" s="54"/>
      <c r="E655" s="54"/>
      <c r="F655" s="54"/>
      <c r="G655" s="103"/>
      <c r="H655" s="103"/>
      <c r="I655" s="54"/>
      <c r="J655" s="54"/>
      <c r="K655" s="54"/>
      <c r="L655" s="54"/>
      <c r="M655" s="54"/>
      <c r="N655" s="54"/>
      <c r="O655" s="54"/>
      <c r="P655" s="54"/>
      <c r="Q655" s="54"/>
      <c r="R655" s="54"/>
      <c r="S655" s="54"/>
      <c r="T655" s="54"/>
      <c r="U655" s="54"/>
      <c r="V655" s="54"/>
      <c r="W655" s="54"/>
      <c r="X655" s="54"/>
      <c r="Y655" s="54"/>
      <c r="Z655" s="54"/>
      <c r="AA655" s="54"/>
      <c r="AB655" s="54"/>
      <c r="AC655" s="54"/>
      <c r="AD655" s="54"/>
      <c r="AE655" s="54"/>
      <c r="AF655" s="54"/>
    </row>
    <row r="656" spans="1:32" ht="18.75" x14ac:dyDescent="0.3">
      <c r="A656" s="54"/>
      <c r="B656" s="54"/>
      <c r="C656" s="54"/>
      <c r="D656" s="54"/>
      <c r="E656" s="54"/>
      <c r="F656" s="54"/>
      <c r="G656" s="103"/>
      <c r="H656" s="103"/>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row>
    <row r="657" spans="1:32" ht="18.75" x14ac:dyDescent="0.3">
      <c r="A657" s="54"/>
      <c r="B657" s="54"/>
      <c r="C657" s="54"/>
      <c r="D657" s="54"/>
      <c r="E657" s="54"/>
      <c r="F657" s="54"/>
      <c r="G657" s="103"/>
      <c r="H657" s="103"/>
      <c r="I657" s="54"/>
      <c r="J657" s="54"/>
      <c r="K657" s="54"/>
      <c r="L657" s="54"/>
      <c r="M657" s="54"/>
      <c r="N657" s="54"/>
      <c r="O657" s="54"/>
      <c r="P657" s="54"/>
      <c r="Q657" s="54"/>
      <c r="R657" s="54"/>
      <c r="S657" s="54"/>
      <c r="T657" s="54"/>
      <c r="U657" s="54"/>
      <c r="V657" s="54"/>
      <c r="W657" s="54"/>
      <c r="X657" s="54"/>
      <c r="Y657" s="54"/>
      <c r="Z657" s="54"/>
      <c r="AA657" s="54"/>
      <c r="AB657" s="54"/>
      <c r="AC657" s="54"/>
      <c r="AD657" s="54"/>
      <c r="AE657" s="54"/>
      <c r="AF657" s="54"/>
    </row>
    <row r="658" spans="1:32" ht="18.75" x14ac:dyDescent="0.3">
      <c r="A658" s="54"/>
      <c r="B658" s="54"/>
      <c r="C658" s="54"/>
      <c r="D658" s="54"/>
      <c r="E658" s="54"/>
      <c r="F658" s="54"/>
      <c r="G658" s="103"/>
      <c r="H658" s="103"/>
      <c r="I658" s="54"/>
      <c r="J658" s="54"/>
      <c r="K658" s="54"/>
      <c r="L658" s="54"/>
      <c r="M658" s="54"/>
      <c r="N658" s="54"/>
      <c r="O658" s="54"/>
      <c r="P658" s="54"/>
      <c r="Q658" s="54"/>
      <c r="R658" s="54"/>
      <c r="S658" s="54"/>
      <c r="T658" s="54"/>
      <c r="U658" s="54"/>
      <c r="V658" s="54"/>
      <c r="W658" s="54"/>
      <c r="X658" s="54"/>
      <c r="Y658" s="54"/>
      <c r="Z658" s="54"/>
      <c r="AA658" s="54"/>
      <c r="AB658" s="54"/>
      <c r="AC658" s="54"/>
      <c r="AD658" s="54"/>
      <c r="AE658" s="54"/>
      <c r="AF658" s="54"/>
    </row>
    <row r="659" spans="1:32" ht="18.75" x14ac:dyDescent="0.3">
      <c r="A659" s="54"/>
      <c r="B659" s="54"/>
      <c r="C659" s="54"/>
      <c r="D659" s="54"/>
      <c r="E659" s="54"/>
      <c r="F659" s="54"/>
      <c r="G659" s="103"/>
      <c r="H659" s="103"/>
      <c r="I659" s="54"/>
      <c r="J659" s="54"/>
      <c r="K659" s="54"/>
      <c r="L659" s="54"/>
      <c r="M659" s="54"/>
      <c r="N659" s="54"/>
      <c r="O659" s="54"/>
      <c r="P659" s="54"/>
      <c r="Q659" s="54"/>
      <c r="R659" s="54"/>
      <c r="S659" s="54"/>
      <c r="T659" s="54"/>
      <c r="U659" s="54"/>
      <c r="V659" s="54"/>
      <c r="W659" s="54"/>
      <c r="X659" s="54"/>
      <c r="Y659" s="54"/>
      <c r="Z659" s="54"/>
      <c r="AA659" s="54"/>
      <c r="AB659" s="54"/>
      <c r="AC659" s="54"/>
      <c r="AD659" s="54"/>
      <c r="AE659" s="54"/>
      <c r="AF659" s="54"/>
    </row>
    <row r="660" spans="1:32" ht="18.75" x14ac:dyDescent="0.3">
      <c r="A660" s="54"/>
      <c r="B660" s="54"/>
      <c r="C660" s="54"/>
      <c r="D660" s="54"/>
      <c r="E660" s="54"/>
      <c r="F660" s="54"/>
      <c r="G660" s="103"/>
      <c r="H660" s="103"/>
      <c r="I660" s="54"/>
      <c r="J660" s="54"/>
      <c r="K660" s="54"/>
      <c r="L660" s="54"/>
      <c r="M660" s="54"/>
      <c r="N660" s="54"/>
      <c r="O660" s="54"/>
      <c r="P660" s="54"/>
      <c r="Q660" s="54"/>
      <c r="R660" s="54"/>
      <c r="S660" s="54"/>
      <c r="T660" s="54"/>
      <c r="U660" s="54"/>
      <c r="V660" s="54"/>
      <c r="W660" s="54"/>
      <c r="X660" s="54"/>
      <c r="Y660" s="54"/>
      <c r="Z660" s="54"/>
      <c r="AA660" s="54"/>
      <c r="AB660" s="54"/>
      <c r="AC660" s="54"/>
      <c r="AD660" s="54"/>
      <c r="AE660" s="54"/>
      <c r="AF660" s="54"/>
    </row>
    <row r="661" spans="1:32" ht="18.75" x14ac:dyDescent="0.3">
      <c r="A661" s="54"/>
      <c r="B661" s="54"/>
      <c r="C661" s="54"/>
      <c r="D661" s="54"/>
      <c r="E661" s="54"/>
      <c r="F661" s="54"/>
      <c r="G661" s="103"/>
      <c r="H661" s="103"/>
      <c r="I661" s="54"/>
      <c r="J661" s="54"/>
      <c r="K661" s="54"/>
      <c r="L661" s="54"/>
      <c r="M661" s="54"/>
      <c r="N661" s="54"/>
      <c r="O661" s="54"/>
      <c r="P661" s="54"/>
      <c r="Q661" s="54"/>
      <c r="R661" s="54"/>
      <c r="S661" s="54"/>
      <c r="T661" s="54"/>
      <c r="U661" s="54"/>
      <c r="V661" s="54"/>
      <c r="W661" s="54"/>
      <c r="X661" s="54"/>
      <c r="Y661" s="54"/>
      <c r="Z661" s="54"/>
      <c r="AA661" s="54"/>
      <c r="AB661" s="54"/>
      <c r="AC661" s="54"/>
      <c r="AD661" s="54"/>
      <c r="AE661" s="54"/>
      <c r="AF661" s="54"/>
    </row>
    <row r="662" spans="1:32" ht="18.75" x14ac:dyDescent="0.3">
      <c r="A662" s="54"/>
      <c r="B662" s="54"/>
      <c r="C662" s="54"/>
      <c r="D662" s="54"/>
      <c r="E662" s="54"/>
      <c r="F662" s="54"/>
      <c r="G662" s="103"/>
      <c r="H662" s="103"/>
      <c r="I662" s="54"/>
      <c r="J662" s="54"/>
      <c r="K662" s="54"/>
      <c r="L662" s="54"/>
      <c r="M662" s="54"/>
      <c r="N662" s="54"/>
      <c r="O662" s="54"/>
      <c r="P662" s="54"/>
      <c r="Q662" s="54"/>
      <c r="R662" s="54"/>
      <c r="S662" s="54"/>
      <c r="T662" s="54"/>
      <c r="U662" s="54"/>
      <c r="V662" s="54"/>
      <c r="W662" s="54"/>
      <c r="X662" s="54"/>
      <c r="Y662" s="54"/>
      <c r="Z662" s="54"/>
      <c r="AA662" s="54"/>
      <c r="AB662" s="54"/>
      <c r="AC662" s="54"/>
      <c r="AD662" s="54"/>
      <c r="AE662" s="54"/>
      <c r="AF662" s="54"/>
    </row>
    <row r="663" spans="1:32" ht="18.75" x14ac:dyDescent="0.3">
      <c r="A663" s="54"/>
      <c r="B663" s="54"/>
      <c r="C663" s="54"/>
      <c r="D663" s="54"/>
      <c r="E663" s="54"/>
      <c r="F663" s="54"/>
      <c r="G663" s="103"/>
      <c r="H663" s="103"/>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c r="AF663" s="54"/>
    </row>
    <row r="664" spans="1:32" ht="18.75" x14ac:dyDescent="0.3">
      <c r="A664" s="54"/>
      <c r="B664" s="54"/>
      <c r="C664" s="54"/>
      <c r="D664" s="54"/>
      <c r="E664" s="54"/>
      <c r="F664" s="54"/>
      <c r="G664" s="103"/>
      <c r="H664" s="103"/>
      <c r="I664" s="54"/>
      <c r="J664" s="54"/>
      <c r="K664" s="54"/>
      <c r="L664" s="54"/>
      <c r="M664" s="54"/>
      <c r="N664" s="54"/>
      <c r="O664" s="54"/>
      <c r="P664" s="54"/>
      <c r="Q664" s="54"/>
      <c r="R664" s="54"/>
      <c r="S664" s="54"/>
      <c r="T664" s="54"/>
      <c r="U664" s="54"/>
      <c r="V664" s="54"/>
      <c r="W664" s="54"/>
      <c r="X664" s="54"/>
      <c r="Y664" s="54"/>
      <c r="Z664" s="54"/>
      <c r="AA664" s="54"/>
      <c r="AB664" s="54"/>
      <c r="AC664" s="54"/>
      <c r="AD664" s="54"/>
      <c r="AE664" s="54"/>
      <c r="AF664" s="54"/>
    </row>
    <row r="665" spans="1:32" ht="18.75" x14ac:dyDescent="0.3">
      <c r="A665" s="54"/>
      <c r="B665" s="54"/>
      <c r="C665" s="54"/>
      <c r="D665" s="54"/>
      <c r="E665" s="54"/>
      <c r="F665" s="54"/>
      <c r="G665" s="103"/>
      <c r="H665" s="103"/>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c r="AF665" s="54"/>
    </row>
    <row r="666" spans="1:32" ht="18.75" x14ac:dyDescent="0.3">
      <c r="A666" s="54"/>
      <c r="B666" s="54"/>
      <c r="C666" s="54"/>
      <c r="D666" s="54"/>
      <c r="E666" s="54"/>
      <c r="F666" s="54"/>
      <c r="G666" s="103"/>
      <c r="H666" s="103"/>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row>
    <row r="667" spans="1:32" ht="18.75" x14ac:dyDescent="0.3">
      <c r="A667" s="54"/>
      <c r="B667" s="54"/>
      <c r="C667" s="54"/>
      <c r="D667" s="54"/>
      <c r="E667" s="54"/>
      <c r="F667" s="54"/>
      <c r="G667" s="103"/>
      <c r="H667" s="103"/>
      <c r="I667" s="54"/>
      <c r="J667" s="54"/>
      <c r="K667" s="54"/>
      <c r="L667" s="54"/>
      <c r="M667" s="54"/>
      <c r="N667" s="54"/>
      <c r="O667" s="54"/>
      <c r="P667" s="54"/>
      <c r="Q667" s="54"/>
      <c r="R667" s="54"/>
      <c r="S667" s="54"/>
      <c r="T667" s="54"/>
      <c r="U667" s="54"/>
      <c r="V667" s="54"/>
      <c r="W667" s="54"/>
      <c r="X667" s="54"/>
      <c r="Y667" s="54"/>
      <c r="Z667" s="54"/>
      <c r="AA667" s="54"/>
      <c r="AB667" s="54"/>
      <c r="AC667" s="54"/>
      <c r="AD667" s="54"/>
      <c r="AE667" s="54"/>
      <c r="AF667" s="54"/>
    </row>
    <row r="668" spans="1:32" ht="18.75" x14ac:dyDescent="0.3">
      <c r="A668" s="54"/>
      <c r="B668" s="54"/>
      <c r="C668" s="54"/>
      <c r="D668" s="54"/>
      <c r="E668" s="54"/>
      <c r="F668" s="54"/>
      <c r="G668" s="103"/>
      <c r="H668" s="103"/>
      <c r="I668" s="54"/>
      <c r="J668" s="54"/>
      <c r="K668" s="54"/>
      <c r="L668" s="54"/>
      <c r="M668" s="54"/>
      <c r="N668" s="54"/>
      <c r="O668" s="54"/>
      <c r="P668" s="54"/>
      <c r="Q668" s="54"/>
      <c r="R668" s="54"/>
      <c r="S668" s="54"/>
      <c r="T668" s="54"/>
      <c r="U668" s="54"/>
      <c r="V668" s="54"/>
      <c r="W668" s="54"/>
      <c r="X668" s="54"/>
      <c r="Y668" s="54"/>
      <c r="Z668" s="54"/>
      <c r="AA668" s="54"/>
      <c r="AB668" s="54"/>
      <c r="AC668" s="54"/>
      <c r="AD668" s="54"/>
      <c r="AE668" s="54"/>
      <c r="AF668" s="54"/>
    </row>
    <row r="669" spans="1:32" ht="18.75" x14ac:dyDescent="0.3">
      <c r="A669" s="54"/>
      <c r="B669" s="54"/>
      <c r="C669" s="54"/>
      <c r="D669" s="54"/>
      <c r="E669" s="54"/>
      <c r="F669" s="54"/>
      <c r="G669" s="103"/>
      <c r="H669" s="103"/>
      <c r="I669" s="54"/>
      <c r="J669" s="54"/>
      <c r="K669" s="54"/>
      <c r="L669" s="54"/>
      <c r="M669" s="54"/>
      <c r="N669" s="54"/>
      <c r="O669" s="54"/>
      <c r="P669" s="54"/>
      <c r="Q669" s="54"/>
      <c r="R669" s="54"/>
      <c r="S669" s="54"/>
      <c r="T669" s="54"/>
      <c r="U669" s="54"/>
      <c r="V669" s="54"/>
      <c r="W669" s="54"/>
      <c r="X669" s="54"/>
      <c r="Y669" s="54"/>
      <c r="Z669" s="54"/>
      <c r="AA669" s="54"/>
      <c r="AB669" s="54"/>
      <c r="AC669" s="54"/>
      <c r="AD669" s="54"/>
      <c r="AE669" s="54"/>
      <c r="AF669" s="54"/>
    </row>
    <row r="670" spans="1:32" ht="18.75" x14ac:dyDescent="0.3">
      <c r="A670" s="54"/>
      <c r="B670" s="54"/>
      <c r="C670" s="54"/>
      <c r="D670" s="54"/>
      <c r="E670" s="54"/>
      <c r="F670" s="54"/>
      <c r="G670" s="103"/>
      <c r="H670" s="103"/>
      <c r="I670" s="54"/>
      <c r="J670" s="54"/>
      <c r="K670" s="54"/>
      <c r="L670" s="54"/>
      <c r="M670" s="54"/>
      <c r="N670" s="54"/>
      <c r="O670" s="54"/>
      <c r="P670" s="54"/>
      <c r="Q670" s="54"/>
      <c r="R670" s="54"/>
      <c r="S670" s="54"/>
      <c r="T670" s="54"/>
      <c r="U670" s="54"/>
      <c r="V670" s="54"/>
      <c r="W670" s="54"/>
      <c r="X670" s="54"/>
      <c r="Y670" s="54"/>
      <c r="Z670" s="54"/>
      <c r="AA670" s="54"/>
      <c r="AB670" s="54"/>
      <c r="AC670" s="54"/>
      <c r="AD670" s="54"/>
      <c r="AE670" s="54"/>
      <c r="AF670" s="54"/>
    </row>
    <row r="671" spans="1:32" ht="18.75" x14ac:dyDescent="0.3">
      <c r="A671" s="54"/>
      <c r="B671" s="54"/>
      <c r="C671" s="54"/>
      <c r="D671" s="54"/>
      <c r="E671" s="54"/>
      <c r="F671" s="54"/>
      <c r="G671" s="103"/>
      <c r="H671" s="103"/>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row>
    <row r="672" spans="1:32" ht="18.75" x14ac:dyDescent="0.3">
      <c r="A672" s="54"/>
      <c r="B672" s="54"/>
      <c r="C672" s="54"/>
      <c r="D672" s="54"/>
      <c r="E672" s="54"/>
      <c r="F672" s="54"/>
      <c r="G672" s="103"/>
      <c r="H672" s="103"/>
      <c r="I672" s="54"/>
      <c r="J672" s="54"/>
      <c r="K672" s="54"/>
      <c r="L672" s="54"/>
      <c r="M672" s="54"/>
      <c r="N672" s="54"/>
      <c r="O672" s="54"/>
      <c r="P672" s="54"/>
      <c r="Q672" s="54"/>
      <c r="R672" s="54"/>
      <c r="S672" s="54"/>
      <c r="T672" s="54"/>
      <c r="U672" s="54"/>
      <c r="V672" s="54"/>
      <c r="W672" s="54"/>
      <c r="X672" s="54"/>
      <c r="Y672" s="54"/>
      <c r="Z672" s="54"/>
      <c r="AA672" s="54"/>
      <c r="AB672" s="54"/>
      <c r="AC672" s="54"/>
      <c r="AD672" s="54"/>
      <c r="AE672" s="54"/>
      <c r="AF672" s="54"/>
    </row>
    <row r="673" spans="1:32" ht="18.75" x14ac:dyDescent="0.3">
      <c r="A673" s="54"/>
      <c r="B673" s="54"/>
      <c r="C673" s="54"/>
      <c r="D673" s="54"/>
      <c r="E673" s="54"/>
      <c r="F673" s="54"/>
      <c r="G673" s="103"/>
      <c r="H673" s="103"/>
      <c r="I673" s="54"/>
      <c r="J673" s="54"/>
      <c r="K673" s="54"/>
      <c r="L673" s="54"/>
      <c r="M673" s="54"/>
      <c r="N673" s="54"/>
      <c r="O673" s="54"/>
      <c r="P673" s="54"/>
      <c r="Q673" s="54"/>
      <c r="R673" s="54"/>
      <c r="S673" s="54"/>
      <c r="T673" s="54"/>
      <c r="U673" s="54"/>
      <c r="V673" s="54"/>
      <c r="W673" s="54"/>
      <c r="X673" s="54"/>
      <c r="Y673" s="54"/>
      <c r="Z673" s="54"/>
      <c r="AA673" s="54"/>
      <c r="AB673" s="54"/>
      <c r="AC673" s="54"/>
      <c r="AD673" s="54"/>
      <c r="AE673" s="54"/>
      <c r="AF673" s="54"/>
    </row>
    <row r="674" spans="1:32" ht="18.75" x14ac:dyDescent="0.3">
      <c r="A674" s="54"/>
      <c r="B674" s="54"/>
      <c r="C674" s="54"/>
      <c r="D674" s="54"/>
      <c r="E674" s="54"/>
      <c r="F674" s="54"/>
      <c r="G674" s="103"/>
      <c r="H674" s="103"/>
      <c r="I674" s="54"/>
      <c r="J674" s="54"/>
      <c r="K674" s="54"/>
      <c r="L674" s="54"/>
      <c r="M674" s="54"/>
      <c r="N674" s="54"/>
      <c r="O674" s="54"/>
      <c r="P674" s="54"/>
      <c r="Q674" s="54"/>
      <c r="R674" s="54"/>
      <c r="S674" s="54"/>
      <c r="T674" s="54"/>
      <c r="U674" s="54"/>
      <c r="V674" s="54"/>
      <c r="W674" s="54"/>
      <c r="X674" s="54"/>
      <c r="Y674" s="54"/>
      <c r="Z674" s="54"/>
      <c r="AA674" s="54"/>
      <c r="AB674" s="54"/>
      <c r="AC674" s="54"/>
      <c r="AD674" s="54"/>
      <c r="AE674" s="54"/>
      <c r="AF674" s="54"/>
    </row>
    <row r="675" spans="1:32" ht="18.75" x14ac:dyDescent="0.3">
      <c r="A675" s="54"/>
      <c r="B675" s="54"/>
      <c r="C675" s="54"/>
      <c r="D675" s="54"/>
      <c r="E675" s="54"/>
      <c r="F675" s="54"/>
      <c r="G675" s="103"/>
      <c r="H675" s="103"/>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row>
    <row r="676" spans="1:32" ht="18.75" x14ac:dyDescent="0.3">
      <c r="A676" s="54"/>
      <c r="B676" s="54"/>
      <c r="C676" s="54"/>
      <c r="D676" s="54"/>
      <c r="E676" s="54"/>
      <c r="F676" s="54"/>
      <c r="G676" s="103"/>
      <c r="H676" s="103"/>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row>
    <row r="677" spans="1:32" ht="18.75" x14ac:dyDescent="0.3">
      <c r="A677" s="54"/>
      <c r="B677" s="54"/>
      <c r="C677" s="54"/>
      <c r="D677" s="54"/>
      <c r="E677" s="54"/>
      <c r="F677" s="54"/>
      <c r="G677" s="103"/>
      <c r="H677" s="103"/>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c r="AF677" s="54"/>
    </row>
    <row r="678" spans="1:32" ht="18.75" x14ac:dyDescent="0.3">
      <c r="A678" s="54"/>
      <c r="B678" s="54"/>
      <c r="C678" s="54"/>
      <c r="D678" s="54"/>
      <c r="E678" s="54"/>
      <c r="F678" s="54"/>
      <c r="G678" s="103"/>
      <c r="H678" s="103"/>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c r="AF678" s="54"/>
    </row>
    <row r="679" spans="1:32" ht="18.75" x14ac:dyDescent="0.3">
      <c r="A679" s="54"/>
      <c r="B679" s="54"/>
      <c r="C679" s="54"/>
      <c r="D679" s="54"/>
      <c r="E679" s="54"/>
      <c r="F679" s="54"/>
      <c r="G679" s="103"/>
      <c r="H679" s="103"/>
      <c r="I679" s="54"/>
      <c r="J679" s="54"/>
      <c r="K679" s="54"/>
      <c r="L679" s="54"/>
      <c r="M679" s="54"/>
      <c r="N679" s="54"/>
      <c r="O679" s="54"/>
      <c r="P679" s="54"/>
      <c r="Q679" s="54"/>
      <c r="R679" s="54"/>
      <c r="S679" s="54"/>
      <c r="T679" s="54"/>
      <c r="U679" s="54"/>
      <c r="V679" s="54"/>
      <c r="W679" s="54"/>
      <c r="X679" s="54"/>
      <c r="Y679" s="54"/>
      <c r="Z679" s="54"/>
      <c r="AA679" s="54"/>
      <c r="AB679" s="54"/>
      <c r="AC679" s="54"/>
      <c r="AD679" s="54"/>
      <c r="AE679" s="54"/>
      <c r="AF679" s="54"/>
    </row>
    <row r="680" spans="1:32" ht="18.75" x14ac:dyDescent="0.3">
      <c r="A680" s="54"/>
      <c r="B680" s="54"/>
      <c r="C680" s="54"/>
      <c r="D680" s="54"/>
      <c r="E680" s="54"/>
      <c r="F680" s="54"/>
      <c r="G680" s="103"/>
      <c r="H680" s="103"/>
      <c r="I680" s="54"/>
      <c r="J680" s="54"/>
      <c r="K680" s="54"/>
      <c r="L680" s="54"/>
      <c r="M680" s="54"/>
      <c r="N680" s="54"/>
      <c r="O680" s="54"/>
      <c r="P680" s="54"/>
      <c r="Q680" s="54"/>
      <c r="R680" s="54"/>
      <c r="S680" s="54"/>
      <c r="T680" s="54"/>
      <c r="U680" s="54"/>
      <c r="V680" s="54"/>
      <c r="W680" s="54"/>
      <c r="X680" s="54"/>
      <c r="Y680" s="54"/>
      <c r="Z680" s="54"/>
      <c r="AA680" s="54"/>
      <c r="AB680" s="54"/>
      <c r="AC680" s="54"/>
      <c r="AD680" s="54"/>
      <c r="AE680" s="54"/>
      <c r="AF680" s="54"/>
    </row>
    <row r="681" spans="1:32" ht="18.75" x14ac:dyDescent="0.3">
      <c r="A681" s="54"/>
      <c r="B681" s="54"/>
      <c r="C681" s="54"/>
      <c r="D681" s="54"/>
      <c r="E681" s="54"/>
      <c r="F681" s="54"/>
      <c r="G681" s="103"/>
      <c r="H681" s="103"/>
      <c r="I681" s="54"/>
      <c r="J681" s="54"/>
      <c r="K681" s="54"/>
      <c r="L681" s="54"/>
      <c r="M681" s="54"/>
      <c r="N681" s="54"/>
      <c r="O681" s="54"/>
      <c r="P681" s="54"/>
      <c r="Q681" s="54"/>
      <c r="R681" s="54"/>
      <c r="S681" s="54"/>
      <c r="T681" s="54"/>
      <c r="U681" s="54"/>
      <c r="V681" s="54"/>
      <c r="W681" s="54"/>
      <c r="X681" s="54"/>
      <c r="Y681" s="54"/>
      <c r="Z681" s="54"/>
      <c r="AA681" s="54"/>
      <c r="AB681" s="54"/>
      <c r="AC681" s="54"/>
      <c r="AD681" s="54"/>
      <c r="AE681" s="54"/>
      <c r="AF681" s="54"/>
    </row>
    <row r="682" spans="1:32" ht="18.75" x14ac:dyDescent="0.3">
      <c r="A682" s="54"/>
      <c r="B682" s="54"/>
      <c r="C682" s="54"/>
      <c r="D682" s="54"/>
      <c r="E682" s="54"/>
      <c r="F682" s="54"/>
      <c r="G682" s="103"/>
      <c r="H682" s="103"/>
      <c r="I682" s="54"/>
      <c r="J682" s="54"/>
      <c r="K682" s="54"/>
      <c r="L682" s="54"/>
      <c r="M682" s="54"/>
      <c r="N682" s="54"/>
      <c r="O682" s="54"/>
      <c r="P682" s="54"/>
      <c r="Q682" s="54"/>
      <c r="R682" s="54"/>
      <c r="S682" s="54"/>
      <c r="T682" s="54"/>
      <c r="U682" s="54"/>
      <c r="V682" s="54"/>
      <c r="W682" s="54"/>
      <c r="X682" s="54"/>
      <c r="Y682" s="54"/>
      <c r="Z682" s="54"/>
      <c r="AA682" s="54"/>
      <c r="AB682" s="54"/>
      <c r="AC682" s="54"/>
      <c r="AD682" s="54"/>
      <c r="AE682" s="54"/>
      <c r="AF682" s="54"/>
    </row>
    <row r="683" spans="1:32" ht="18.75" x14ac:dyDescent="0.3">
      <c r="A683" s="54"/>
      <c r="B683" s="54"/>
      <c r="C683" s="54"/>
      <c r="D683" s="54"/>
      <c r="E683" s="54"/>
      <c r="F683" s="54"/>
      <c r="G683" s="103"/>
      <c r="H683" s="103"/>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c r="AF683" s="54"/>
    </row>
    <row r="684" spans="1:32" ht="18.75" x14ac:dyDescent="0.3">
      <c r="A684" s="54"/>
      <c r="B684" s="54"/>
      <c r="C684" s="54"/>
      <c r="D684" s="54"/>
      <c r="E684" s="54"/>
      <c r="F684" s="54"/>
      <c r="G684" s="103"/>
      <c r="H684" s="103"/>
      <c r="I684" s="54"/>
      <c r="J684" s="54"/>
      <c r="K684" s="54"/>
      <c r="L684" s="54"/>
      <c r="M684" s="54"/>
      <c r="N684" s="54"/>
      <c r="O684" s="54"/>
      <c r="P684" s="54"/>
      <c r="Q684" s="54"/>
      <c r="R684" s="54"/>
      <c r="S684" s="54"/>
      <c r="T684" s="54"/>
      <c r="U684" s="54"/>
      <c r="V684" s="54"/>
      <c r="W684" s="54"/>
      <c r="X684" s="54"/>
      <c r="Y684" s="54"/>
      <c r="Z684" s="54"/>
      <c r="AA684" s="54"/>
      <c r="AB684" s="54"/>
      <c r="AC684" s="54"/>
      <c r="AD684" s="54"/>
      <c r="AE684" s="54"/>
      <c r="AF684" s="54"/>
    </row>
    <row r="685" spans="1:32" ht="18.75" x14ac:dyDescent="0.3">
      <c r="A685" s="54"/>
      <c r="B685" s="54"/>
      <c r="C685" s="54"/>
      <c r="D685" s="54"/>
      <c r="E685" s="54"/>
      <c r="F685" s="54"/>
      <c r="G685" s="103"/>
      <c r="H685" s="103"/>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c r="AF685" s="54"/>
    </row>
    <row r="686" spans="1:32" ht="18.75" x14ac:dyDescent="0.3">
      <c r="A686" s="54"/>
      <c r="B686" s="54"/>
      <c r="C686" s="54"/>
      <c r="D686" s="54"/>
      <c r="E686" s="54"/>
      <c r="F686" s="54"/>
      <c r="G686" s="103"/>
      <c r="H686" s="103"/>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row>
    <row r="687" spans="1:32" ht="18.75" x14ac:dyDescent="0.3">
      <c r="A687" s="54"/>
      <c r="B687" s="54"/>
      <c r="C687" s="54"/>
      <c r="D687" s="54"/>
      <c r="E687" s="54"/>
      <c r="F687" s="54"/>
      <c r="G687" s="103"/>
      <c r="H687" s="103"/>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row>
    <row r="688" spans="1:32" ht="18.75" x14ac:dyDescent="0.3">
      <c r="A688" s="54"/>
      <c r="B688" s="54"/>
      <c r="C688" s="54"/>
      <c r="D688" s="54"/>
      <c r="E688" s="54"/>
      <c r="F688" s="54"/>
      <c r="G688" s="103"/>
      <c r="H688" s="103"/>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row>
    <row r="689" spans="1:32" ht="18.75" x14ac:dyDescent="0.3">
      <c r="A689" s="54"/>
      <c r="B689" s="54"/>
      <c r="C689" s="54"/>
      <c r="D689" s="54"/>
      <c r="E689" s="54"/>
      <c r="F689" s="54"/>
      <c r="G689" s="103"/>
      <c r="H689" s="103"/>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row>
    <row r="690" spans="1:32" ht="18.75" x14ac:dyDescent="0.3">
      <c r="A690" s="54"/>
      <c r="B690" s="54"/>
      <c r="C690" s="54"/>
      <c r="D690" s="54"/>
      <c r="E690" s="54"/>
      <c r="F690" s="54"/>
      <c r="G690" s="103"/>
      <c r="H690" s="103"/>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c r="AF690" s="54"/>
    </row>
    <row r="691" spans="1:32" ht="18.75" x14ac:dyDescent="0.3">
      <c r="A691" s="54"/>
      <c r="B691" s="54"/>
      <c r="C691" s="54"/>
      <c r="D691" s="54"/>
      <c r="E691" s="54"/>
      <c r="F691" s="54"/>
      <c r="G691" s="103"/>
      <c r="H691" s="103"/>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row>
    <row r="692" spans="1:32" ht="18.75" x14ac:dyDescent="0.3">
      <c r="A692" s="54"/>
      <c r="B692" s="54"/>
      <c r="C692" s="54"/>
      <c r="D692" s="54"/>
      <c r="E692" s="54"/>
      <c r="F692" s="54"/>
      <c r="G692" s="103"/>
      <c r="H692" s="103"/>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c r="AF692" s="54"/>
    </row>
    <row r="693" spans="1:32" ht="18.75" x14ac:dyDescent="0.3">
      <c r="A693" s="54"/>
      <c r="B693" s="54"/>
      <c r="C693" s="54"/>
      <c r="D693" s="54"/>
      <c r="E693" s="54"/>
      <c r="F693" s="54"/>
      <c r="G693" s="103"/>
      <c r="H693" s="103"/>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row>
    <row r="694" spans="1:32" ht="18.75" x14ac:dyDescent="0.3">
      <c r="A694" s="54"/>
      <c r="B694" s="54"/>
      <c r="C694" s="54"/>
      <c r="D694" s="54"/>
      <c r="E694" s="54"/>
      <c r="F694" s="54"/>
      <c r="G694" s="103"/>
      <c r="H694" s="103"/>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c r="AF694" s="54"/>
    </row>
    <row r="695" spans="1:32" ht="18.75" x14ac:dyDescent="0.3">
      <c r="A695" s="54"/>
      <c r="B695" s="54"/>
      <c r="C695" s="54"/>
      <c r="D695" s="54"/>
      <c r="E695" s="54"/>
      <c r="F695" s="54"/>
      <c r="G695" s="103"/>
      <c r="H695" s="103"/>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row>
    <row r="696" spans="1:32" ht="18.75" x14ac:dyDescent="0.3">
      <c r="A696" s="54"/>
      <c r="B696" s="54"/>
      <c r="C696" s="54"/>
      <c r="D696" s="54"/>
      <c r="E696" s="54"/>
      <c r="F696" s="54"/>
      <c r="G696" s="103"/>
      <c r="H696" s="103"/>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row>
    <row r="697" spans="1:32" ht="18.75" x14ac:dyDescent="0.3">
      <c r="A697" s="54"/>
      <c r="B697" s="54"/>
      <c r="C697" s="54"/>
      <c r="D697" s="54"/>
      <c r="E697" s="54"/>
      <c r="F697" s="54"/>
      <c r="G697" s="103"/>
      <c r="H697" s="103"/>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c r="AF697" s="54"/>
    </row>
    <row r="698" spans="1:32" ht="18.75" x14ac:dyDescent="0.3">
      <c r="A698" s="54"/>
      <c r="B698" s="54"/>
      <c r="C698" s="54"/>
      <c r="D698" s="54"/>
      <c r="E698" s="54"/>
      <c r="F698" s="54"/>
      <c r="G698" s="103"/>
      <c r="H698" s="103"/>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c r="AF698" s="54"/>
    </row>
    <row r="699" spans="1:32" ht="18.75" x14ac:dyDescent="0.3">
      <c r="A699" s="54"/>
      <c r="B699" s="54"/>
      <c r="C699" s="54"/>
      <c r="D699" s="54"/>
      <c r="E699" s="54"/>
      <c r="F699" s="54"/>
      <c r="G699" s="103"/>
      <c r="H699" s="103"/>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c r="AF699" s="54"/>
    </row>
    <row r="700" spans="1:32" ht="18.75" x14ac:dyDescent="0.3">
      <c r="A700" s="54"/>
      <c r="B700" s="54"/>
      <c r="C700" s="54"/>
      <c r="D700" s="54"/>
      <c r="E700" s="54"/>
      <c r="F700" s="54"/>
      <c r="G700" s="103"/>
      <c r="H700" s="103"/>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c r="AF700" s="54"/>
    </row>
    <row r="701" spans="1:32" ht="18.75" x14ac:dyDescent="0.3">
      <c r="A701" s="54"/>
      <c r="B701" s="54"/>
      <c r="C701" s="54"/>
      <c r="D701" s="54"/>
      <c r="E701" s="54"/>
      <c r="F701" s="54"/>
      <c r="G701" s="103"/>
      <c r="H701" s="103"/>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c r="AF701" s="54"/>
    </row>
    <row r="702" spans="1:32" ht="18.75" x14ac:dyDescent="0.3">
      <c r="A702" s="54"/>
      <c r="B702" s="54"/>
      <c r="C702" s="54"/>
      <c r="D702" s="54"/>
      <c r="E702" s="54"/>
      <c r="F702" s="54"/>
      <c r="G702" s="103"/>
      <c r="H702" s="103"/>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c r="AF702" s="54"/>
    </row>
    <row r="703" spans="1:32" ht="18.75" x14ac:dyDescent="0.3">
      <c r="A703" s="54"/>
      <c r="B703" s="54"/>
      <c r="C703" s="54"/>
      <c r="D703" s="54"/>
      <c r="E703" s="54"/>
      <c r="F703" s="54"/>
      <c r="G703" s="103"/>
      <c r="H703" s="103"/>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c r="AF703" s="54"/>
    </row>
    <row r="704" spans="1:32" ht="18.75" x14ac:dyDescent="0.3">
      <c r="A704" s="54"/>
      <c r="B704" s="54"/>
      <c r="C704" s="54"/>
      <c r="D704" s="54"/>
      <c r="E704" s="54"/>
      <c r="F704" s="54"/>
      <c r="G704" s="103"/>
      <c r="H704" s="103"/>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c r="AF704" s="54"/>
    </row>
    <row r="705" spans="1:32" ht="18.75" x14ac:dyDescent="0.3">
      <c r="A705" s="54"/>
      <c r="B705" s="54"/>
      <c r="C705" s="54"/>
      <c r="D705" s="54"/>
      <c r="E705" s="54"/>
      <c r="F705" s="54"/>
      <c r="G705" s="103"/>
      <c r="H705" s="103"/>
      <c r="I705" s="54"/>
      <c r="J705" s="54"/>
      <c r="K705" s="54"/>
      <c r="L705" s="54"/>
      <c r="M705" s="54"/>
      <c r="N705" s="54"/>
      <c r="O705" s="54"/>
      <c r="P705" s="54"/>
      <c r="Q705" s="54"/>
      <c r="R705" s="54"/>
      <c r="S705" s="54"/>
      <c r="T705" s="54"/>
      <c r="U705" s="54"/>
      <c r="V705" s="54"/>
      <c r="W705" s="54"/>
      <c r="X705" s="54"/>
      <c r="Y705" s="54"/>
      <c r="Z705" s="54"/>
      <c r="AA705" s="54"/>
      <c r="AB705" s="54"/>
      <c r="AC705" s="54"/>
      <c r="AD705" s="54"/>
      <c r="AE705" s="54"/>
      <c r="AF705" s="54"/>
    </row>
    <row r="706" spans="1:32" ht="18.75" x14ac:dyDescent="0.3">
      <c r="A706" s="54"/>
      <c r="B706" s="54"/>
      <c r="C706" s="54"/>
      <c r="D706" s="54"/>
      <c r="E706" s="54"/>
      <c r="F706" s="54"/>
      <c r="G706" s="103"/>
      <c r="H706" s="103"/>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row>
    <row r="707" spans="1:32" ht="18.75" x14ac:dyDescent="0.3">
      <c r="A707" s="54"/>
      <c r="B707" s="54"/>
      <c r="C707" s="54"/>
      <c r="D707" s="54"/>
      <c r="E707" s="54"/>
      <c r="F707" s="54"/>
      <c r="G707" s="103"/>
      <c r="H707" s="103"/>
      <c r="I707" s="54"/>
      <c r="J707" s="54"/>
      <c r="K707" s="54"/>
      <c r="L707" s="54"/>
      <c r="M707" s="54"/>
      <c r="N707" s="54"/>
      <c r="O707" s="54"/>
      <c r="P707" s="54"/>
      <c r="Q707" s="54"/>
      <c r="R707" s="54"/>
      <c r="S707" s="54"/>
      <c r="T707" s="54"/>
      <c r="U707" s="54"/>
      <c r="V707" s="54"/>
      <c r="W707" s="54"/>
      <c r="X707" s="54"/>
      <c r="Y707" s="54"/>
      <c r="Z707" s="54"/>
      <c r="AA707" s="54"/>
      <c r="AB707" s="54"/>
      <c r="AC707" s="54"/>
      <c r="AD707" s="54"/>
      <c r="AE707" s="54"/>
      <c r="AF707" s="54"/>
    </row>
    <row r="708" spans="1:32" ht="18.75" x14ac:dyDescent="0.3">
      <c r="A708" s="54"/>
      <c r="B708" s="54"/>
      <c r="C708" s="54"/>
      <c r="D708" s="54"/>
      <c r="E708" s="54"/>
      <c r="F708" s="54"/>
      <c r="G708" s="103"/>
      <c r="H708" s="103"/>
      <c r="I708" s="54"/>
      <c r="J708" s="54"/>
      <c r="K708" s="54"/>
      <c r="L708" s="54"/>
      <c r="M708" s="54"/>
      <c r="N708" s="54"/>
      <c r="O708" s="54"/>
      <c r="P708" s="54"/>
      <c r="Q708" s="54"/>
      <c r="R708" s="54"/>
      <c r="S708" s="54"/>
      <c r="T708" s="54"/>
      <c r="U708" s="54"/>
      <c r="V708" s="54"/>
      <c r="W708" s="54"/>
      <c r="X708" s="54"/>
      <c r="Y708" s="54"/>
      <c r="Z708" s="54"/>
      <c r="AA708" s="54"/>
      <c r="AB708" s="54"/>
      <c r="AC708" s="54"/>
      <c r="AD708" s="54"/>
      <c r="AE708" s="54"/>
      <c r="AF708" s="54"/>
    </row>
    <row r="709" spans="1:32" ht="18.75" x14ac:dyDescent="0.3">
      <c r="A709" s="54"/>
      <c r="B709" s="54"/>
      <c r="C709" s="54"/>
      <c r="D709" s="54"/>
      <c r="E709" s="54"/>
      <c r="F709" s="54"/>
      <c r="G709" s="103"/>
      <c r="H709" s="103"/>
      <c r="I709" s="54"/>
      <c r="J709" s="54"/>
      <c r="K709" s="54"/>
      <c r="L709" s="54"/>
      <c r="M709" s="54"/>
      <c r="N709" s="54"/>
      <c r="O709" s="54"/>
      <c r="P709" s="54"/>
      <c r="Q709" s="54"/>
      <c r="R709" s="54"/>
      <c r="S709" s="54"/>
      <c r="T709" s="54"/>
      <c r="U709" s="54"/>
      <c r="V709" s="54"/>
      <c r="W709" s="54"/>
      <c r="X709" s="54"/>
      <c r="Y709" s="54"/>
      <c r="Z709" s="54"/>
      <c r="AA709" s="54"/>
      <c r="AB709" s="54"/>
      <c r="AC709" s="54"/>
      <c r="AD709" s="54"/>
      <c r="AE709" s="54"/>
      <c r="AF709" s="54"/>
    </row>
    <row r="710" spans="1:32" ht="18.75" x14ac:dyDescent="0.3">
      <c r="A710" s="54"/>
      <c r="B710" s="54"/>
      <c r="C710" s="54"/>
      <c r="D710" s="54"/>
      <c r="E710" s="54"/>
      <c r="F710" s="54"/>
      <c r="G710" s="103"/>
      <c r="H710" s="103"/>
      <c r="I710" s="54"/>
      <c r="J710" s="54"/>
      <c r="K710" s="54"/>
      <c r="L710" s="54"/>
      <c r="M710" s="54"/>
      <c r="N710" s="54"/>
      <c r="O710" s="54"/>
      <c r="P710" s="54"/>
      <c r="Q710" s="54"/>
      <c r="R710" s="54"/>
      <c r="S710" s="54"/>
      <c r="T710" s="54"/>
      <c r="U710" s="54"/>
      <c r="V710" s="54"/>
      <c r="W710" s="54"/>
      <c r="X710" s="54"/>
      <c r="Y710" s="54"/>
      <c r="Z710" s="54"/>
      <c r="AA710" s="54"/>
      <c r="AB710" s="54"/>
      <c r="AC710" s="54"/>
      <c r="AD710" s="54"/>
      <c r="AE710" s="54"/>
      <c r="AF710" s="54"/>
    </row>
    <row r="711" spans="1:32" ht="18.75" x14ac:dyDescent="0.3">
      <c r="A711" s="54"/>
      <c r="B711" s="54"/>
      <c r="C711" s="54"/>
      <c r="D711" s="54"/>
      <c r="E711" s="54"/>
      <c r="F711" s="54"/>
      <c r="G711" s="103"/>
      <c r="H711" s="103"/>
      <c r="I711" s="54"/>
      <c r="J711" s="54"/>
      <c r="K711" s="54"/>
      <c r="L711" s="54"/>
      <c r="M711" s="54"/>
      <c r="N711" s="54"/>
      <c r="O711" s="54"/>
      <c r="P711" s="54"/>
      <c r="Q711" s="54"/>
      <c r="R711" s="54"/>
      <c r="S711" s="54"/>
      <c r="T711" s="54"/>
      <c r="U711" s="54"/>
      <c r="V711" s="54"/>
      <c r="W711" s="54"/>
      <c r="X711" s="54"/>
      <c r="Y711" s="54"/>
      <c r="Z711" s="54"/>
      <c r="AA711" s="54"/>
      <c r="AB711" s="54"/>
      <c r="AC711" s="54"/>
      <c r="AD711" s="54"/>
      <c r="AE711" s="54"/>
      <c r="AF711" s="54"/>
    </row>
    <row r="712" spans="1:32" ht="18.75" x14ac:dyDescent="0.3">
      <c r="A712" s="54"/>
      <c r="B712" s="54"/>
      <c r="C712" s="54"/>
      <c r="D712" s="54"/>
      <c r="E712" s="54"/>
      <c r="F712" s="54"/>
      <c r="G712" s="103"/>
      <c r="H712" s="103"/>
      <c r="I712" s="54"/>
      <c r="J712" s="54"/>
      <c r="K712" s="54"/>
      <c r="L712" s="54"/>
      <c r="M712" s="54"/>
      <c r="N712" s="54"/>
      <c r="O712" s="54"/>
      <c r="P712" s="54"/>
      <c r="Q712" s="54"/>
      <c r="R712" s="54"/>
      <c r="S712" s="54"/>
      <c r="T712" s="54"/>
      <c r="U712" s="54"/>
      <c r="V712" s="54"/>
      <c r="W712" s="54"/>
      <c r="X712" s="54"/>
      <c r="Y712" s="54"/>
      <c r="Z712" s="54"/>
      <c r="AA712" s="54"/>
      <c r="AB712" s="54"/>
      <c r="AC712" s="54"/>
      <c r="AD712" s="54"/>
      <c r="AE712" s="54"/>
      <c r="AF712" s="54"/>
    </row>
    <row r="713" spans="1:32" ht="18.75" x14ac:dyDescent="0.3">
      <c r="A713" s="54"/>
      <c r="B713" s="54"/>
      <c r="C713" s="54"/>
      <c r="D713" s="54"/>
      <c r="E713" s="54"/>
      <c r="F713" s="54"/>
      <c r="G713" s="103"/>
      <c r="H713" s="103"/>
      <c r="I713" s="54"/>
      <c r="J713" s="54"/>
      <c r="K713" s="54"/>
      <c r="L713" s="54"/>
      <c r="M713" s="54"/>
      <c r="N713" s="54"/>
      <c r="O713" s="54"/>
      <c r="P713" s="54"/>
      <c r="Q713" s="54"/>
      <c r="R713" s="54"/>
      <c r="S713" s="54"/>
      <c r="T713" s="54"/>
      <c r="U713" s="54"/>
      <c r="V713" s="54"/>
      <c r="W713" s="54"/>
      <c r="X713" s="54"/>
      <c r="Y713" s="54"/>
      <c r="Z713" s="54"/>
      <c r="AA713" s="54"/>
      <c r="AB713" s="54"/>
      <c r="AC713" s="54"/>
      <c r="AD713" s="54"/>
      <c r="AE713" s="54"/>
      <c r="AF713" s="54"/>
    </row>
    <row r="714" spans="1:32" ht="18.75" x14ac:dyDescent="0.3">
      <c r="A714" s="54"/>
      <c r="B714" s="54"/>
      <c r="C714" s="54"/>
      <c r="D714" s="54"/>
      <c r="E714" s="54"/>
      <c r="F714" s="54"/>
      <c r="G714" s="103"/>
      <c r="H714" s="103"/>
      <c r="I714" s="54"/>
      <c r="J714" s="54"/>
      <c r="K714" s="54"/>
      <c r="L714" s="54"/>
      <c r="M714" s="54"/>
      <c r="N714" s="54"/>
      <c r="O714" s="54"/>
      <c r="P714" s="54"/>
      <c r="Q714" s="54"/>
      <c r="R714" s="54"/>
      <c r="S714" s="54"/>
      <c r="T714" s="54"/>
      <c r="U714" s="54"/>
      <c r="V714" s="54"/>
      <c r="W714" s="54"/>
      <c r="X714" s="54"/>
      <c r="Y714" s="54"/>
      <c r="Z714" s="54"/>
      <c r="AA714" s="54"/>
      <c r="AB714" s="54"/>
      <c r="AC714" s="54"/>
      <c r="AD714" s="54"/>
      <c r="AE714" s="54"/>
      <c r="AF714" s="54"/>
    </row>
    <row r="715" spans="1:32" ht="18.75" x14ac:dyDescent="0.3">
      <c r="A715" s="54"/>
      <c r="B715" s="54"/>
      <c r="C715" s="54"/>
      <c r="D715" s="54"/>
      <c r="E715" s="54"/>
      <c r="F715" s="54"/>
      <c r="G715" s="103"/>
      <c r="H715" s="103"/>
      <c r="I715" s="54"/>
      <c r="J715" s="54"/>
      <c r="K715" s="54"/>
      <c r="L715" s="54"/>
      <c r="M715" s="54"/>
      <c r="N715" s="54"/>
      <c r="O715" s="54"/>
      <c r="P715" s="54"/>
      <c r="Q715" s="54"/>
      <c r="R715" s="54"/>
      <c r="S715" s="54"/>
      <c r="T715" s="54"/>
      <c r="U715" s="54"/>
      <c r="V715" s="54"/>
      <c r="W715" s="54"/>
      <c r="X715" s="54"/>
      <c r="Y715" s="54"/>
      <c r="Z715" s="54"/>
      <c r="AA715" s="54"/>
      <c r="AB715" s="54"/>
      <c r="AC715" s="54"/>
      <c r="AD715" s="54"/>
      <c r="AE715" s="54"/>
      <c r="AF715" s="54"/>
    </row>
    <row r="716" spans="1:32" ht="18.75" x14ac:dyDescent="0.3">
      <c r="A716" s="54"/>
      <c r="B716" s="54"/>
      <c r="C716" s="54"/>
      <c r="D716" s="54"/>
      <c r="E716" s="54"/>
      <c r="F716" s="54"/>
      <c r="G716" s="103"/>
      <c r="H716" s="103"/>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row>
    <row r="717" spans="1:32" ht="18.75" x14ac:dyDescent="0.3">
      <c r="A717" s="54"/>
      <c r="B717" s="54"/>
      <c r="C717" s="54"/>
      <c r="D717" s="54"/>
      <c r="E717" s="54"/>
      <c r="F717" s="54"/>
      <c r="G717" s="103"/>
      <c r="H717" s="103"/>
      <c r="I717" s="54"/>
      <c r="J717" s="54"/>
      <c r="K717" s="54"/>
      <c r="L717" s="54"/>
      <c r="M717" s="54"/>
      <c r="N717" s="54"/>
      <c r="O717" s="54"/>
      <c r="P717" s="54"/>
      <c r="Q717" s="54"/>
      <c r="R717" s="54"/>
      <c r="S717" s="54"/>
      <c r="T717" s="54"/>
      <c r="U717" s="54"/>
      <c r="V717" s="54"/>
      <c r="W717" s="54"/>
      <c r="X717" s="54"/>
      <c r="Y717" s="54"/>
      <c r="Z717" s="54"/>
      <c r="AA717" s="54"/>
      <c r="AB717" s="54"/>
      <c r="AC717" s="54"/>
      <c r="AD717" s="54"/>
      <c r="AE717" s="54"/>
      <c r="AF717" s="54"/>
    </row>
    <row r="718" spans="1:32" ht="18.75" x14ac:dyDescent="0.3">
      <c r="A718" s="54"/>
      <c r="B718" s="54"/>
      <c r="C718" s="54"/>
      <c r="D718" s="54"/>
      <c r="E718" s="54"/>
      <c r="F718" s="54"/>
      <c r="G718" s="103"/>
      <c r="H718" s="103"/>
      <c r="I718" s="54"/>
      <c r="J718" s="54"/>
      <c r="K718" s="54"/>
      <c r="L718" s="54"/>
      <c r="M718" s="54"/>
      <c r="N718" s="54"/>
      <c r="O718" s="54"/>
      <c r="P718" s="54"/>
      <c r="Q718" s="54"/>
      <c r="R718" s="54"/>
      <c r="S718" s="54"/>
      <c r="T718" s="54"/>
      <c r="U718" s="54"/>
      <c r="V718" s="54"/>
      <c r="W718" s="54"/>
      <c r="X718" s="54"/>
      <c r="Y718" s="54"/>
      <c r="Z718" s="54"/>
      <c r="AA718" s="54"/>
      <c r="AB718" s="54"/>
      <c r="AC718" s="54"/>
      <c r="AD718" s="54"/>
      <c r="AE718" s="54"/>
      <c r="AF718" s="54"/>
    </row>
    <row r="719" spans="1:32" ht="18.75" x14ac:dyDescent="0.3">
      <c r="A719" s="54"/>
      <c r="B719" s="54"/>
      <c r="C719" s="54"/>
      <c r="D719" s="54"/>
      <c r="E719" s="54"/>
      <c r="F719" s="54"/>
      <c r="G719" s="103"/>
      <c r="H719" s="103"/>
      <c r="I719" s="54"/>
      <c r="J719" s="54"/>
      <c r="K719" s="54"/>
      <c r="L719" s="54"/>
      <c r="M719" s="54"/>
      <c r="N719" s="54"/>
      <c r="O719" s="54"/>
      <c r="P719" s="54"/>
      <c r="Q719" s="54"/>
      <c r="R719" s="54"/>
      <c r="S719" s="54"/>
      <c r="T719" s="54"/>
      <c r="U719" s="54"/>
      <c r="V719" s="54"/>
      <c r="W719" s="54"/>
      <c r="X719" s="54"/>
      <c r="Y719" s="54"/>
      <c r="Z719" s="54"/>
      <c r="AA719" s="54"/>
      <c r="AB719" s="54"/>
      <c r="AC719" s="54"/>
      <c r="AD719" s="54"/>
      <c r="AE719" s="54"/>
      <c r="AF719" s="54"/>
    </row>
    <row r="720" spans="1:32" ht="18.75" x14ac:dyDescent="0.3">
      <c r="A720" s="54"/>
      <c r="B720" s="54"/>
      <c r="C720" s="54"/>
      <c r="D720" s="54"/>
      <c r="E720" s="54"/>
      <c r="F720" s="54"/>
      <c r="G720" s="103"/>
      <c r="H720" s="103"/>
      <c r="I720" s="54"/>
      <c r="J720" s="54"/>
      <c r="K720" s="54"/>
      <c r="L720" s="54"/>
      <c r="M720" s="54"/>
      <c r="N720" s="54"/>
      <c r="O720" s="54"/>
      <c r="P720" s="54"/>
      <c r="Q720" s="54"/>
      <c r="R720" s="54"/>
      <c r="S720" s="54"/>
      <c r="T720" s="54"/>
      <c r="U720" s="54"/>
      <c r="V720" s="54"/>
      <c r="W720" s="54"/>
      <c r="X720" s="54"/>
      <c r="Y720" s="54"/>
      <c r="Z720" s="54"/>
      <c r="AA720" s="54"/>
      <c r="AB720" s="54"/>
      <c r="AC720" s="54"/>
      <c r="AD720" s="54"/>
      <c r="AE720" s="54"/>
      <c r="AF720" s="54"/>
    </row>
    <row r="721" spans="1:32" ht="18.75" x14ac:dyDescent="0.3">
      <c r="A721" s="54"/>
      <c r="B721" s="54"/>
      <c r="C721" s="54"/>
      <c r="D721" s="54"/>
      <c r="E721" s="54"/>
      <c r="F721" s="54"/>
      <c r="G721" s="103"/>
      <c r="H721" s="103"/>
      <c r="I721" s="54"/>
      <c r="J721" s="54"/>
      <c r="K721" s="54"/>
      <c r="L721" s="54"/>
      <c r="M721" s="54"/>
      <c r="N721" s="54"/>
      <c r="O721" s="54"/>
      <c r="P721" s="54"/>
      <c r="Q721" s="54"/>
      <c r="R721" s="54"/>
      <c r="S721" s="54"/>
      <c r="T721" s="54"/>
      <c r="U721" s="54"/>
      <c r="V721" s="54"/>
      <c r="W721" s="54"/>
      <c r="X721" s="54"/>
      <c r="Y721" s="54"/>
      <c r="Z721" s="54"/>
      <c r="AA721" s="54"/>
      <c r="AB721" s="54"/>
      <c r="AC721" s="54"/>
      <c r="AD721" s="54"/>
      <c r="AE721" s="54"/>
      <c r="AF721" s="54"/>
    </row>
    <row r="722" spans="1:32" ht="18.75" x14ac:dyDescent="0.3">
      <c r="A722" s="54"/>
      <c r="B722" s="54"/>
      <c r="C722" s="54"/>
      <c r="D722" s="54"/>
      <c r="E722" s="54"/>
      <c r="F722" s="54"/>
      <c r="G722" s="103"/>
      <c r="H722" s="103"/>
      <c r="I722" s="54"/>
      <c r="J722" s="54"/>
      <c r="K722" s="54"/>
      <c r="L722" s="54"/>
      <c r="M722" s="54"/>
      <c r="N722" s="54"/>
      <c r="O722" s="54"/>
      <c r="P722" s="54"/>
      <c r="Q722" s="54"/>
      <c r="R722" s="54"/>
      <c r="S722" s="54"/>
      <c r="T722" s="54"/>
      <c r="U722" s="54"/>
      <c r="V722" s="54"/>
      <c r="W722" s="54"/>
      <c r="X722" s="54"/>
      <c r="Y722" s="54"/>
      <c r="Z722" s="54"/>
      <c r="AA722" s="54"/>
      <c r="AB722" s="54"/>
      <c r="AC722" s="54"/>
      <c r="AD722" s="54"/>
      <c r="AE722" s="54"/>
      <c r="AF722" s="54"/>
    </row>
    <row r="723" spans="1:32" ht="18.75" x14ac:dyDescent="0.3">
      <c r="A723" s="54"/>
      <c r="B723" s="54"/>
      <c r="C723" s="54"/>
      <c r="D723" s="54"/>
      <c r="E723" s="54"/>
      <c r="F723" s="54"/>
      <c r="G723" s="103"/>
      <c r="H723" s="103"/>
      <c r="I723" s="54"/>
      <c r="J723" s="54"/>
      <c r="K723" s="54"/>
      <c r="L723" s="54"/>
      <c r="M723" s="54"/>
      <c r="N723" s="54"/>
      <c r="O723" s="54"/>
      <c r="P723" s="54"/>
      <c r="Q723" s="54"/>
      <c r="R723" s="54"/>
      <c r="S723" s="54"/>
      <c r="T723" s="54"/>
      <c r="U723" s="54"/>
      <c r="V723" s="54"/>
      <c r="W723" s="54"/>
      <c r="X723" s="54"/>
      <c r="Y723" s="54"/>
      <c r="Z723" s="54"/>
      <c r="AA723" s="54"/>
      <c r="AB723" s="54"/>
      <c r="AC723" s="54"/>
      <c r="AD723" s="54"/>
      <c r="AE723" s="54"/>
      <c r="AF723" s="54"/>
    </row>
    <row r="724" spans="1:32" ht="18.75" x14ac:dyDescent="0.3">
      <c r="A724" s="54"/>
      <c r="B724" s="54"/>
      <c r="C724" s="54"/>
      <c r="D724" s="54"/>
      <c r="E724" s="54"/>
      <c r="F724" s="54"/>
      <c r="G724" s="103"/>
      <c r="H724" s="103"/>
      <c r="I724" s="54"/>
      <c r="J724" s="54"/>
      <c r="K724" s="54"/>
      <c r="L724" s="54"/>
      <c r="M724" s="54"/>
      <c r="N724" s="54"/>
      <c r="O724" s="54"/>
      <c r="P724" s="54"/>
      <c r="Q724" s="54"/>
      <c r="R724" s="54"/>
      <c r="S724" s="54"/>
      <c r="T724" s="54"/>
      <c r="U724" s="54"/>
      <c r="V724" s="54"/>
      <c r="W724" s="54"/>
      <c r="X724" s="54"/>
      <c r="Y724" s="54"/>
      <c r="Z724" s="54"/>
      <c r="AA724" s="54"/>
      <c r="AB724" s="54"/>
      <c r="AC724" s="54"/>
      <c r="AD724" s="54"/>
      <c r="AE724" s="54"/>
      <c r="AF724" s="54"/>
    </row>
    <row r="725" spans="1:32" ht="18.75" x14ac:dyDescent="0.3">
      <c r="A725" s="54"/>
      <c r="B725" s="54"/>
      <c r="C725" s="54"/>
      <c r="D725" s="54"/>
      <c r="E725" s="54"/>
      <c r="F725" s="54"/>
      <c r="G725" s="103"/>
      <c r="H725" s="103"/>
      <c r="I725" s="54"/>
      <c r="J725" s="54"/>
      <c r="K725" s="54"/>
      <c r="L725" s="54"/>
      <c r="M725" s="54"/>
      <c r="N725" s="54"/>
      <c r="O725" s="54"/>
      <c r="P725" s="54"/>
      <c r="Q725" s="54"/>
      <c r="R725" s="54"/>
      <c r="S725" s="54"/>
      <c r="T725" s="54"/>
      <c r="U725" s="54"/>
      <c r="V725" s="54"/>
      <c r="W725" s="54"/>
      <c r="X725" s="54"/>
      <c r="Y725" s="54"/>
      <c r="Z725" s="54"/>
      <c r="AA725" s="54"/>
      <c r="AB725" s="54"/>
      <c r="AC725" s="54"/>
      <c r="AD725" s="54"/>
      <c r="AE725" s="54"/>
      <c r="AF725" s="54"/>
    </row>
    <row r="726" spans="1:32" ht="18.75" x14ac:dyDescent="0.3">
      <c r="A726" s="54"/>
      <c r="B726" s="54"/>
      <c r="C726" s="54"/>
      <c r="D726" s="54"/>
      <c r="E726" s="54"/>
      <c r="F726" s="54"/>
      <c r="G726" s="103"/>
      <c r="H726" s="103"/>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row>
    <row r="727" spans="1:32" ht="18.75" x14ac:dyDescent="0.3">
      <c r="A727" s="54"/>
      <c r="B727" s="54"/>
      <c r="C727" s="54"/>
      <c r="D727" s="54"/>
      <c r="E727" s="54"/>
      <c r="F727" s="54"/>
      <c r="G727" s="103"/>
      <c r="H727" s="103"/>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c r="AF727" s="54"/>
    </row>
    <row r="728" spans="1:32" ht="18.75" x14ac:dyDescent="0.3">
      <c r="A728" s="54"/>
      <c r="B728" s="54"/>
      <c r="C728" s="54"/>
      <c r="D728" s="54"/>
      <c r="E728" s="54"/>
      <c r="F728" s="54"/>
      <c r="G728" s="103"/>
      <c r="H728" s="103"/>
      <c r="I728" s="54"/>
      <c r="J728" s="54"/>
      <c r="K728" s="54"/>
      <c r="L728" s="54"/>
      <c r="M728" s="54"/>
      <c r="N728" s="54"/>
      <c r="O728" s="54"/>
      <c r="P728" s="54"/>
      <c r="Q728" s="54"/>
      <c r="R728" s="54"/>
      <c r="S728" s="54"/>
      <c r="T728" s="54"/>
      <c r="U728" s="54"/>
      <c r="V728" s="54"/>
      <c r="W728" s="54"/>
      <c r="X728" s="54"/>
      <c r="Y728" s="54"/>
      <c r="Z728" s="54"/>
      <c r="AA728" s="54"/>
      <c r="AB728" s="54"/>
      <c r="AC728" s="54"/>
      <c r="AD728" s="54"/>
      <c r="AE728" s="54"/>
      <c r="AF728" s="54"/>
    </row>
    <row r="729" spans="1:32" ht="18.75" x14ac:dyDescent="0.3">
      <c r="A729" s="54"/>
      <c r="B729" s="54"/>
      <c r="C729" s="54"/>
      <c r="D729" s="54"/>
      <c r="E729" s="54"/>
      <c r="F729" s="54"/>
      <c r="G729" s="103"/>
      <c r="H729" s="103"/>
      <c r="I729" s="54"/>
      <c r="J729" s="54"/>
      <c r="K729" s="54"/>
      <c r="L729" s="54"/>
      <c r="M729" s="54"/>
      <c r="N729" s="54"/>
      <c r="O729" s="54"/>
      <c r="P729" s="54"/>
      <c r="Q729" s="54"/>
      <c r="R729" s="54"/>
      <c r="S729" s="54"/>
      <c r="T729" s="54"/>
      <c r="U729" s="54"/>
      <c r="V729" s="54"/>
      <c r="W729" s="54"/>
      <c r="X729" s="54"/>
      <c r="Y729" s="54"/>
      <c r="Z729" s="54"/>
      <c r="AA729" s="54"/>
      <c r="AB729" s="54"/>
      <c r="AC729" s="54"/>
      <c r="AD729" s="54"/>
      <c r="AE729" s="54"/>
      <c r="AF729" s="54"/>
    </row>
    <row r="730" spans="1:32" ht="18.75" x14ac:dyDescent="0.3">
      <c r="A730" s="54"/>
      <c r="B730" s="54"/>
      <c r="C730" s="54"/>
      <c r="D730" s="54"/>
      <c r="E730" s="54"/>
      <c r="F730" s="54"/>
      <c r="G730" s="103"/>
      <c r="H730" s="103"/>
      <c r="I730" s="54"/>
      <c r="J730" s="54"/>
      <c r="K730" s="54"/>
      <c r="L730" s="54"/>
      <c r="M730" s="54"/>
      <c r="N730" s="54"/>
      <c r="O730" s="54"/>
      <c r="P730" s="54"/>
      <c r="Q730" s="54"/>
      <c r="R730" s="54"/>
      <c r="S730" s="54"/>
      <c r="T730" s="54"/>
      <c r="U730" s="54"/>
      <c r="V730" s="54"/>
      <c r="W730" s="54"/>
      <c r="X730" s="54"/>
      <c r="Y730" s="54"/>
      <c r="Z730" s="54"/>
      <c r="AA730" s="54"/>
      <c r="AB730" s="54"/>
      <c r="AC730" s="54"/>
      <c r="AD730" s="54"/>
      <c r="AE730" s="54"/>
      <c r="AF730" s="54"/>
    </row>
    <row r="731" spans="1:32" ht="18.75" x14ac:dyDescent="0.3">
      <c r="A731" s="54"/>
      <c r="B731" s="54"/>
      <c r="C731" s="54"/>
      <c r="D731" s="54"/>
      <c r="E731" s="54"/>
      <c r="F731" s="54"/>
      <c r="G731" s="103"/>
      <c r="H731" s="103"/>
      <c r="I731" s="54"/>
      <c r="J731" s="54"/>
      <c r="K731" s="54"/>
      <c r="L731" s="54"/>
      <c r="M731" s="54"/>
      <c r="N731" s="54"/>
      <c r="O731" s="54"/>
      <c r="P731" s="54"/>
      <c r="Q731" s="54"/>
      <c r="R731" s="54"/>
      <c r="S731" s="54"/>
      <c r="T731" s="54"/>
      <c r="U731" s="54"/>
      <c r="V731" s="54"/>
      <c r="W731" s="54"/>
      <c r="X731" s="54"/>
      <c r="Y731" s="54"/>
      <c r="Z731" s="54"/>
      <c r="AA731" s="54"/>
      <c r="AB731" s="54"/>
      <c r="AC731" s="54"/>
      <c r="AD731" s="54"/>
      <c r="AE731" s="54"/>
      <c r="AF731" s="54"/>
    </row>
    <row r="732" spans="1:32" ht="18.75" x14ac:dyDescent="0.3">
      <c r="A732" s="54"/>
      <c r="B732" s="54"/>
      <c r="C732" s="54"/>
      <c r="D732" s="54"/>
      <c r="E732" s="54"/>
      <c r="F732" s="54"/>
      <c r="G732" s="103"/>
      <c r="H732" s="103"/>
      <c r="I732" s="54"/>
      <c r="J732" s="54"/>
      <c r="K732" s="54"/>
      <c r="L732" s="54"/>
      <c r="M732" s="54"/>
      <c r="N732" s="54"/>
      <c r="O732" s="54"/>
      <c r="P732" s="54"/>
      <c r="Q732" s="54"/>
      <c r="R732" s="54"/>
      <c r="S732" s="54"/>
      <c r="T732" s="54"/>
      <c r="U732" s="54"/>
      <c r="V732" s="54"/>
      <c r="W732" s="54"/>
      <c r="X732" s="54"/>
      <c r="Y732" s="54"/>
      <c r="Z732" s="54"/>
      <c r="AA732" s="54"/>
      <c r="AB732" s="54"/>
      <c r="AC732" s="54"/>
      <c r="AD732" s="54"/>
      <c r="AE732" s="54"/>
      <c r="AF732" s="54"/>
    </row>
    <row r="733" spans="1:32" ht="18.75" x14ac:dyDescent="0.3">
      <c r="A733" s="54"/>
      <c r="B733" s="54"/>
      <c r="C733" s="54"/>
      <c r="D733" s="54"/>
      <c r="E733" s="54"/>
      <c r="F733" s="54"/>
      <c r="G733" s="103"/>
      <c r="H733" s="103"/>
      <c r="I733" s="54"/>
      <c r="J733" s="54"/>
      <c r="K733" s="54"/>
      <c r="L733" s="54"/>
      <c r="M733" s="54"/>
      <c r="N733" s="54"/>
      <c r="O733" s="54"/>
      <c r="P733" s="54"/>
      <c r="Q733" s="54"/>
      <c r="R733" s="54"/>
      <c r="S733" s="54"/>
      <c r="T733" s="54"/>
      <c r="U733" s="54"/>
      <c r="V733" s="54"/>
      <c r="W733" s="54"/>
      <c r="X733" s="54"/>
      <c r="Y733" s="54"/>
      <c r="Z733" s="54"/>
      <c r="AA733" s="54"/>
      <c r="AB733" s="54"/>
      <c r="AC733" s="54"/>
      <c r="AD733" s="54"/>
      <c r="AE733" s="54"/>
      <c r="AF733" s="54"/>
    </row>
    <row r="734" spans="1:32" ht="18.75" x14ac:dyDescent="0.3">
      <c r="A734" s="54"/>
      <c r="B734" s="54"/>
      <c r="C734" s="54"/>
      <c r="D734" s="54"/>
      <c r="E734" s="54"/>
      <c r="F734" s="54"/>
      <c r="G734" s="103"/>
      <c r="H734" s="103"/>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c r="AF734" s="54"/>
    </row>
    <row r="735" spans="1:32" ht="18.75" x14ac:dyDescent="0.3">
      <c r="A735" s="54"/>
      <c r="B735" s="54"/>
      <c r="C735" s="54"/>
      <c r="D735" s="54"/>
      <c r="E735" s="54"/>
      <c r="F735" s="54"/>
      <c r="G735" s="103"/>
      <c r="H735" s="103"/>
      <c r="I735" s="54"/>
      <c r="J735" s="54"/>
      <c r="K735" s="54"/>
      <c r="L735" s="54"/>
      <c r="M735" s="54"/>
      <c r="N735" s="54"/>
      <c r="O735" s="54"/>
      <c r="P735" s="54"/>
      <c r="Q735" s="54"/>
      <c r="R735" s="54"/>
      <c r="S735" s="54"/>
      <c r="T735" s="54"/>
      <c r="U735" s="54"/>
      <c r="V735" s="54"/>
      <c r="W735" s="54"/>
      <c r="X735" s="54"/>
      <c r="Y735" s="54"/>
      <c r="Z735" s="54"/>
      <c r="AA735" s="54"/>
      <c r="AB735" s="54"/>
      <c r="AC735" s="54"/>
      <c r="AD735" s="54"/>
      <c r="AE735" s="54"/>
      <c r="AF735" s="54"/>
    </row>
    <row r="736" spans="1:32" ht="18.75" x14ac:dyDescent="0.3">
      <c r="A736" s="54"/>
      <c r="B736" s="54"/>
      <c r="C736" s="54"/>
      <c r="D736" s="54"/>
      <c r="E736" s="54"/>
      <c r="F736" s="54"/>
      <c r="G736" s="103"/>
      <c r="H736" s="103"/>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row>
    <row r="737" spans="1:32" ht="18.75" x14ac:dyDescent="0.3">
      <c r="A737" s="54"/>
      <c r="B737" s="54"/>
      <c r="C737" s="54"/>
      <c r="D737" s="54"/>
      <c r="E737" s="54"/>
      <c r="F737" s="54"/>
      <c r="G737" s="103"/>
      <c r="H737" s="103"/>
      <c r="I737" s="54"/>
      <c r="J737" s="54"/>
      <c r="K737" s="54"/>
      <c r="L737" s="54"/>
      <c r="M737" s="54"/>
      <c r="N737" s="54"/>
      <c r="O737" s="54"/>
      <c r="P737" s="54"/>
      <c r="Q737" s="54"/>
      <c r="R737" s="54"/>
      <c r="S737" s="54"/>
      <c r="T737" s="54"/>
      <c r="U737" s="54"/>
      <c r="V737" s="54"/>
      <c r="W737" s="54"/>
      <c r="X737" s="54"/>
      <c r="Y737" s="54"/>
      <c r="Z737" s="54"/>
      <c r="AA737" s="54"/>
      <c r="AB737" s="54"/>
      <c r="AC737" s="54"/>
      <c r="AD737" s="54"/>
      <c r="AE737" s="54"/>
      <c r="AF737" s="54"/>
    </row>
    <row r="738" spans="1:32" ht="18.75" x14ac:dyDescent="0.3">
      <c r="A738" s="54"/>
      <c r="B738" s="54"/>
      <c r="C738" s="54"/>
      <c r="D738" s="54"/>
      <c r="E738" s="54"/>
      <c r="F738" s="54"/>
      <c r="G738" s="103"/>
      <c r="H738" s="103"/>
      <c r="I738" s="54"/>
      <c r="J738" s="54"/>
      <c r="K738" s="54"/>
      <c r="L738" s="54"/>
      <c r="M738" s="54"/>
      <c r="N738" s="54"/>
      <c r="O738" s="54"/>
      <c r="P738" s="54"/>
      <c r="Q738" s="54"/>
      <c r="R738" s="54"/>
      <c r="S738" s="54"/>
      <c r="T738" s="54"/>
      <c r="U738" s="54"/>
      <c r="V738" s="54"/>
      <c r="W738" s="54"/>
      <c r="X738" s="54"/>
      <c r="Y738" s="54"/>
      <c r="Z738" s="54"/>
      <c r="AA738" s="54"/>
      <c r="AB738" s="54"/>
      <c r="AC738" s="54"/>
      <c r="AD738" s="54"/>
      <c r="AE738" s="54"/>
      <c r="AF738" s="54"/>
    </row>
    <row r="739" spans="1:32" ht="18.75" x14ac:dyDescent="0.3">
      <c r="A739" s="54"/>
      <c r="B739" s="54"/>
      <c r="C739" s="54"/>
      <c r="D739" s="54"/>
      <c r="E739" s="54"/>
      <c r="F739" s="54"/>
      <c r="G739" s="103"/>
      <c r="H739" s="103"/>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c r="AF739" s="54"/>
    </row>
    <row r="740" spans="1:32" ht="18.75" x14ac:dyDescent="0.3">
      <c r="A740" s="54"/>
      <c r="B740" s="54"/>
      <c r="C740" s="54"/>
      <c r="D740" s="54"/>
      <c r="E740" s="54"/>
      <c r="F740" s="54"/>
      <c r="G740" s="103"/>
      <c r="H740" s="103"/>
      <c r="I740" s="54"/>
      <c r="J740" s="54"/>
      <c r="K740" s="54"/>
      <c r="L740" s="54"/>
      <c r="M740" s="54"/>
      <c r="N740" s="54"/>
      <c r="O740" s="54"/>
      <c r="P740" s="54"/>
      <c r="Q740" s="54"/>
      <c r="R740" s="54"/>
      <c r="S740" s="54"/>
      <c r="T740" s="54"/>
      <c r="U740" s="54"/>
      <c r="V740" s="54"/>
      <c r="W740" s="54"/>
      <c r="X740" s="54"/>
      <c r="Y740" s="54"/>
      <c r="Z740" s="54"/>
      <c r="AA740" s="54"/>
      <c r="AB740" s="54"/>
      <c r="AC740" s="54"/>
      <c r="AD740" s="54"/>
      <c r="AE740" s="54"/>
      <c r="AF740" s="54"/>
    </row>
    <row r="741" spans="1:32" ht="18.75" x14ac:dyDescent="0.3">
      <c r="A741" s="54"/>
      <c r="B741" s="54"/>
      <c r="C741" s="54"/>
      <c r="D741" s="54"/>
      <c r="E741" s="54"/>
      <c r="F741" s="54"/>
      <c r="G741" s="103"/>
      <c r="H741" s="103"/>
      <c r="I741" s="54"/>
      <c r="J741" s="54"/>
      <c r="K741" s="54"/>
      <c r="L741" s="54"/>
      <c r="M741" s="54"/>
      <c r="N741" s="54"/>
      <c r="O741" s="54"/>
      <c r="P741" s="54"/>
      <c r="Q741" s="54"/>
      <c r="R741" s="54"/>
      <c r="S741" s="54"/>
      <c r="T741" s="54"/>
      <c r="U741" s="54"/>
      <c r="V741" s="54"/>
      <c r="W741" s="54"/>
      <c r="X741" s="54"/>
      <c r="Y741" s="54"/>
      <c r="Z741" s="54"/>
      <c r="AA741" s="54"/>
      <c r="AB741" s="54"/>
      <c r="AC741" s="54"/>
      <c r="AD741" s="54"/>
      <c r="AE741" s="54"/>
      <c r="AF741" s="54"/>
    </row>
    <row r="742" spans="1:32" ht="18.75" x14ac:dyDescent="0.3">
      <c r="A742" s="54"/>
      <c r="B742" s="54"/>
      <c r="C742" s="54"/>
      <c r="D742" s="54"/>
      <c r="E742" s="54"/>
      <c r="F742" s="54"/>
      <c r="G742" s="103"/>
      <c r="H742" s="103"/>
      <c r="I742" s="54"/>
      <c r="J742" s="54"/>
      <c r="K742" s="54"/>
      <c r="L742" s="54"/>
      <c r="M742" s="54"/>
      <c r="N742" s="54"/>
      <c r="O742" s="54"/>
      <c r="P742" s="54"/>
      <c r="Q742" s="54"/>
      <c r="R742" s="54"/>
      <c r="S742" s="54"/>
      <c r="T742" s="54"/>
      <c r="U742" s="54"/>
      <c r="V742" s="54"/>
      <c r="W742" s="54"/>
      <c r="X742" s="54"/>
      <c r="Y742" s="54"/>
      <c r="Z742" s="54"/>
      <c r="AA742" s="54"/>
      <c r="AB742" s="54"/>
      <c r="AC742" s="54"/>
      <c r="AD742" s="54"/>
      <c r="AE742" s="54"/>
      <c r="AF742" s="54"/>
    </row>
    <row r="743" spans="1:32" ht="18.75" x14ac:dyDescent="0.3">
      <c r="A743" s="54"/>
      <c r="B743" s="54"/>
      <c r="C743" s="54"/>
      <c r="D743" s="54"/>
      <c r="E743" s="54"/>
      <c r="F743" s="54"/>
      <c r="G743" s="103"/>
      <c r="H743" s="103"/>
      <c r="I743" s="54"/>
      <c r="J743" s="54"/>
      <c r="K743" s="54"/>
      <c r="L743" s="54"/>
      <c r="M743" s="54"/>
      <c r="N743" s="54"/>
      <c r="O743" s="54"/>
      <c r="P743" s="54"/>
      <c r="Q743" s="54"/>
      <c r="R743" s="54"/>
      <c r="S743" s="54"/>
      <c r="T743" s="54"/>
      <c r="U743" s="54"/>
      <c r="V743" s="54"/>
      <c r="W743" s="54"/>
      <c r="X743" s="54"/>
      <c r="Y743" s="54"/>
      <c r="Z743" s="54"/>
      <c r="AA743" s="54"/>
      <c r="AB743" s="54"/>
      <c r="AC743" s="54"/>
      <c r="AD743" s="54"/>
      <c r="AE743" s="54"/>
      <c r="AF743" s="54"/>
    </row>
    <row r="744" spans="1:32" ht="18.75" x14ac:dyDescent="0.3">
      <c r="A744" s="54"/>
      <c r="B744" s="54"/>
      <c r="C744" s="54"/>
      <c r="D744" s="54"/>
      <c r="E744" s="54"/>
      <c r="F744" s="54"/>
      <c r="G744" s="103"/>
      <c r="H744" s="103"/>
      <c r="I744" s="54"/>
      <c r="J744" s="54"/>
      <c r="K744" s="54"/>
      <c r="L744" s="54"/>
      <c r="M744" s="54"/>
      <c r="N744" s="54"/>
      <c r="O744" s="54"/>
      <c r="P744" s="54"/>
      <c r="Q744" s="54"/>
      <c r="R744" s="54"/>
      <c r="S744" s="54"/>
      <c r="T744" s="54"/>
      <c r="U744" s="54"/>
      <c r="V744" s="54"/>
      <c r="W744" s="54"/>
      <c r="X744" s="54"/>
      <c r="Y744" s="54"/>
      <c r="Z744" s="54"/>
      <c r="AA744" s="54"/>
      <c r="AB744" s="54"/>
      <c r="AC744" s="54"/>
      <c r="AD744" s="54"/>
      <c r="AE744" s="54"/>
      <c r="AF744" s="54"/>
    </row>
    <row r="745" spans="1:32" ht="18.75" x14ac:dyDescent="0.3">
      <c r="A745" s="54"/>
      <c r="B745" s="54"/>
      <c r="C745" s="54"/>
      <c r="D745" s="54"/>
      <c r="E745" s="54"/>
      <c r="F745" s="54"/>
      <c r="G745" s="103"/>
      <c r="H745" s="103"/>
      <c r="I745" s="54"/>
      <c r="J745" s="54"/>
      <c r="K745" s="54"/>
      <c r="L745" s="54"/>
      <c r="M745" s="54"/>
      <c r="N745" s="54"/>
      <c r="O745" s="54"/>
      <c r="P745" s="54"/>
      <c r="Q745" s="54"/>
      <c r="R745" s="54"/>
      <c r="S745" s="54"/>
      <c r="T745" s="54"/>
      <c r="U745" s="54"/>
      <c r="V745" s="54"/>
      <c r="W745" s="54"/>
      <c r="X745" s="54"/>
      <c r="Y745" s="54"/>
      <c r="Z745" s="54"/>
      <c r="AA745" s="54"/>
      <c r="AB745" s="54"/>
      <c r="AC745" s="54"/>
      <c r="AD745" s="54"/>
      <c r="AE745" s="54"/>
      <c r="AF745" s="54"/>
    </row>
    <row r="746" spans="1:32" ht="18.75" x14ac:dyDescent="0.3">
      <c r="A746" s="54"/>
      <c r="B746" s="54"/>
      <c r="C746" s="54"/>
      <c r="D746" s="54"/>
      <c r="E746" s="54"/>
      <c r="F746" s="54"/>
      <c r="G746" s="103"/>
      <c r="H746" s="103"/>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row>
    <row r="747" spans="1:32" ht="18.75" x14ac:dyDescent="0.3">
      <c r="A747" s="54"/>
      <c r="B747" s="54"/>
      <c r="C747" s="54"/>
      <c r="D747" s="54"/>
      <c r="E747" s="54"/>
      <c r="F747" s="54"/>
      <c r="G747" s="103"/>
      <c r="H747" s="103"/>
      <c r="I747" s="54"/>
      <c r="J747" s="54"/>
      <c r="K747" s="54"/>
      <c r="L747" s="54"/>
      <c r="M747" s="54"/>
      <c r="N747" s="54"/>
      <c r="O747" s="54"/>
      <c r="P747" s="54"/>
      <c r="Q747" s="54"/>
      <c r="R747" s="54"/>
      <c r="S747" s="54"/>
      <c r="T747" s="54"/>
      <c r="U747" s="54"/>
      <c r="V747" s="54"/>
      <c r="W747" s="54"/>
      <c r="X747" s="54"/>
      <c r="Y747" s="54"/>
      <c r="Z747" s="54"/>
      <c r="AA747" s="54"/>
      <c r="AB747" s="54"/>
      <c r="AC747" s="54"/>
      <c r="AD747" s="54"/>
      <c r="AE747" s="54"/>
      <c r="AF747" s="54"/>
    </row>
    <row r="748" spans="1:32" ht="18.75" x14ac:dyDescent="0.3">
      <c r="A748" s="54"/>
      <c r="B748" s="54"/>
      <c r="C748" s="54"/>
      <c r="D748" s="54"/>
      <c r="E748" s="54"/>
      <c r="F748" s="54"/>
      <c r="G748" s="103"/>
      <c r="H748" s="103"/>
      <c r="I748" s="54"/>
      <c r="J748" s="54"/>
      <c r="K748" s="54"/>
      <c r="L748" s="54"/>
      <c r="M748" s="54"/>
      <c r="N748" s="54"/>
      <c r="O748" s="54"/>
      <c r="P748" s="54"/>
      <c r="Q748" s="54"/>
      <c r="R748" s="54"/>
      <c r="S748" s="54"/>
      <c r="T748" s="54"/>
      <c r="U748" s="54"/>
      <c r="V748" s="54"/>
      <c r="W748" s="54"/>
      <c r="X748" s="54"/>
      <c r="Y748" s="54"/>
      <c r="Z748" s="54"/>
      <c r="AA748" s="54"/>
      <c r="AB748" s="54"/>
      <c r="AC748" s="54"/>
      <c r="AD748" s="54"/>
      <c r="AE748" s="54"/>
      <c r="AF748" s="54"/>
    </row>
    <row r="749" spans="1:32" ht="18.75" x14ac:dyDescent="0.3">
      <c r="A749" s="54"/>
      <c r="B749" s="54"/>
      <c r="C749" s="54"/>
      <c r="D749" s="54"/>
      <c r="E749" s="54"/>
      <c r="F749" s="54"/>
      <c r="G749" s="103"/>
      <c r="H749" s="103"/>
      <c r="I749" s="54"/>
      <c r="J749" s="54"/>
      <c r="K749" s="54"/>
      <c r="L749" s="54"/>
      <c r="M749" s="54"/>
      <c r="N749" s="54"/>
      <c r="O749" s="54"/>
      <c r="P749" s="54"/>
      <c r="Q749" s="54"/>
      <c r="R749" s="54"/>
      <c r="S749" s="54"/>
      <c r="T749" s="54"/>
      <c r="U749" s="54"/>
      <c r="V749" s="54"/>
      <c r="W749" s="54"/>
      <c r="X749" s="54"/>
      <c r="Y749" s="54"/>
      <c r="Z749" s="54"/>
      <c r="AA749" s="54"/>
      <c r="AB749" s="54"/>
      <c r="AC749" s="54"/>
      <c r="AD749" s="54"/>
      <c r="AE749" s="54"/>
      <c r="AF749" s="54"/>
    </row>
    <row r="750" spans="1:32" ht="18.75" x14ac:dyDescent="0.3">
      <c r="A750" s="54"/>
      <c r="B750" s="54"/>
      <c r="C750" s="54"/>
      <c r="D750" s="54"/>
      <c r="E750" s="54"/>
      <c r="F750" s="54"/>
      <c r="G750" s="103"/>
      <c r="H750" s="103"/>
      <c r="I750" s="54"/>
      <c r="J750" s="54"/>
      <c r="K750" s="54"/>
      <c r="L750" s="54"/>
      <c r="M750" s="54"/>
      <c r="N750" s="54"/>
      <c r="O750" s="54"/>
      <c r="P750" s="54"/>
      <c r="Q750" s="54"/>
      <c r="R750" s="54"/>
      <c r="S750" s="54"/>
      <c r="T750" s="54"/>
      <c r="U750" s="54"/>
      <c r="V750" s="54"/>
      <c r="W750" s="54"/>
      <c r="X750" s="54"/>
      <c r="Y750" s="54"/>
      <c r="Z750" s="54"/>
      <c r="AA750" s="54"/>
      <c r="AB750" s="54"/>
      <c r="AC750" s="54"/>
      <c r="AD750" s="54"/>
      <c r="AE750" s="54"/>
      <c r="AF750" s="54"/>
    </row>
    <row r="751" spans="1:32" ht="18.75" x14ac:dyDescent="0.3">
      <c r="A751" s="54"/>
      <c r="B751" s="54"/>
      <c r="C751" s="54"/>
      <c r="D751" s="54"/>
      <c r="E751" s="54"/>
      <c r="F751" s="54"/>
      <c r="G751" s="103"/>
      <c r="H751" s="103"/>
      <c r="I751" s="54"/>
      <c r="J751" s="54"/>
      <c r="K751" s="54"/>
      <c r="L751" s="54"/>
      <c r="M751" s="54"/>
      <c r="N751" s="54"/>
      <c r="O751" s="54"/>
      <c r="P751" s="54"/>
      <c r="Q751" s="54"/>
      <c r="R751" s="54"/>
      <c r="S751" s="54"/>
      <c r="T751" s="54"/>
      <c r="U751" s="54"/>
      <c r="V751" s="54"/>
      <c r="W751" s="54"/>
      <c r="X751" s="54"/>
      <c r="Y751" s="54"/>
      <c r="Z751" s="54"/>
      <c r="AA751" s="54"/>
      <c r="AB751" s="54"/>
      <c r="AC751" s="54"/>
      <c r="AD751" s="54"/>
      <c r="AE751" s="54"/>
      <c r="AF751" s="54"/>
    </row>
    <row r="752" spans="1:32" ht="18.75" x14ac:dyDescent="0.3">
      <c r="A752" s="54"/>
      <c r="B752" s="54"/>
      <c r="C752" s="54"/>
      <c r="D752" s="54"/>
      <c r="E752" s="54"/>
      <c r="F752" s="54"/>
      <c r="G752" s="103"/>
      <c r="H752" s="103"/>
      <c r="I752" s="54"/>
      <c r="J752" s="54"/>
      <c r="K752" s="54"/>
      <c r="L752" s="54"/>
      <c r="M752" s="54"/>
      <c r="N752" s="54"/>
      <c r="O752" s="54"/>
      <c r="P752" s="54"/>
      <c r="Q752" s="54"/>
      <c r="R752" s="54"/>
      <c r="S752" s="54"/>
      <c r="T752" s="54"/>
      <c r="U752" s="54"/>
      <c r="V752" s="54"/>
      <c r="W752" s="54"/>
      <c r="X752" s="54"/>
      <c r="Y752" s="54"/>
      <c r="Z752" s="54"/>
      <c r="AA752" s="54"/>
      <c r="AB752" s="54"/>
      <c r="AC752" s="54"/>
      <c r="AD752" s="54"/>
      <c r="AE752" s="54"/>
      <c r="AF752" s="54"/>
    </row>
    <row r="753" spans="1:32" ht="18.75" x14ac:dyDescent="0.3">
      <c r="A753" s="54"/>
      <c r="B753" s="54"/>
      <c r="C753" s="54"/>
      <c r="D753" s="54"/>
      <c r="E753" s="54"/>
      <c r="F753" s="54"/>
      <c r="G753" s="103"/>
      <c r="H753" s="103"/>
      <c r="I753" s="54"/>
      <c r="J753" s="54"/>
      <c r="K753" s="54"/>
      <c r="L753" s="54"/>
      <c r="M753" s="54"/>
      <c r="N753" s="54"/>
      <c r="O753" s="54"/>
      <c r="P753" s="54"/>
      <c r="Q753" s="54"/>
      <c r="R753" s="54"/>
      <c r="S753" s="54"/>
      <c r="T753" s="54"/>
      <c r="U753" s="54"/>
      <c r="V753" s="54"/>
      <c r="W753" s="54"/>
      <c r="X753" s="54"/>
      <c r="Y753" s="54"/>
      <c r="Z753" s="54"/>
      <c r="AA753" s="54"/>
      <c r="AB753" s="54"/>
      <c r="AC753" s="54"/>
      <c r="AD753" s="54"/>
      <c r="AE753" s="54"/>
      <c r="AF753" s="54"/>
    </row>
    <row r="754" spans="1:32" ht="18.75" x14ac:dyDescent="0.3">
      <c r="A754" s="54"/>
      <c r="B754" s="54"/>
      <c r="C754" s="54"/>
      <c r="D754" s="54"/>
      <c r="E754" s="54"/>
      <c r="F754" s="54"/>
      <c r="G754" s="103"/>
      <c r="H754" s="103"/>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c r="AF754" s="54"/>
    </row>
    <row r="755" spans="1:32" ht="18.75" x14ac:dyDescent="0.3">
      <c r="A755" s="54"/>
      <c r="B755" s="54"/>
      <c r="C755" s="54"/>
      <c r="D755" s="54"/>
      <c r="E755" s="54"/>
      <c r="F755" s="54"/>
      <c r="G755" s="103"/>
      <c r="H755" s="103"/>
      <c r="I755" s="54"/>
      <c r="J755" s="54"/>
      <c r="K755" s="54"/>
      <c r="L755" s="54"/>
      <c r="M755" s="54"/>
      <c r="N755" s="54"/>
      <c r="O755" s="54"/>
      <c r="P755" s="54"/>
      <c r="Q755" s="54"/>
      <c r="R755" s="54"/>
      <c r="S755" s="54"/>
      <c r="T755" s="54"/>
      <c r="U755" s="54"/>
      <c r="V755" s="54"/>
      <c r="W755" s="54"/>
      <c r="X755" s="54"/>
      <c r="Y755" s="54"/>
      <c r="Z755" s="54"/>
      <c r="AA755" s="54"/>
      <c r="AB755" s="54"/>
      <c r="AC755" s="54"/>
      <c r="AD755" s="54"/>
      <c r="AE755" s="54"/>
      <c r="AF755" s="54"/>
    </row>
    <row r="756" spans="1:32" ht="18.75" x14ac:dyDescent="0.3">
      <c r="A756" s="54"/>
      <c r="B756" s="54"/>
      <c r="C756" s="54"/>
      <c r="D756" s="54"/>
      <c r="E756" s="54"/>
      <c r="F756" s="54"/>
      <c r="G756" s="103"/>
      <c r="H756" s="103"/>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row>
    <row r="757" spans="1:32" ht="18.75" x14ac:dyDescent="0.3">
      <c r="A757" s="54"/>
      <c r="B757" s="54"/>
      <c r="C757" s="54"/>
      <c r="D757" s="54"/>
      <c r="E757" s="54"/>
      <c r="F757" s="54"/>
      <c r="G757" s="103"/>
      <c r="H757" s="103"/>
      <c r="I757" s="54"/>
      <c r="J757" s="54"/>
      <c r="K757" s="54"/>
      <c r="L757" s="54"/>
      <c r="M757" s="54"/>
      <c r="N757" s="54"/>
      <c r="O757" s="54"/>
      <c r="P757" s="54"/>
      <c r="Q757" s="54"/>
      <c r="R757" s="54"/>
      <c r="S757" s="54"/>
      <c r="T757" s="54"/>
      <c r="U757" s="54"/>
      <c r="V757" s="54"/>
      <c r="W757" s="54"/>
      <c r="X757" s="54"/>
      <c r="Y757" s="54"/>
      <c r="Z757" s="54"/>
      <c r="AA757" s="54"/>
      <c r="AB757" s="54"/>
      <c r="AC757" s="54"/>
      <c r="AD757" s="54"/>
      <c r="AE757" s="54"/>
      <c r="AF757" s="54"/>
    </row>
    <row r="758" spans="1:32" ht="18.75" x14ac:dyDescent="0.3">
      <c r="A758" s="54"/>
      <c r="B758" s="54"/>
      <c r="C758" s="54"/>
      <c r="D758" s="54"/>
      <c r="E758" s="54"/>
      <c r="F758" s="54"/>
      <c r="G758" s="103"/>
      <c r="H758" s="103"/>
      <c r="I758" s="54"/>
      <c r="J758" s="54"/>
      <c r="K758" s="54"/>
      <c r="L758" s="54"/>
      <c r="M758" s="54"/>
      <c r="N758" s="54"/>
      <c r="O758" s="54"/>
      <c r="P758" s="54"/>
      <c r="Q758" s="54"/>
      <c r="R758" s="54"/>
      <c r="S758" s="54"/>
      <c r="T758" s="54"/>
      <c r="U758" s="54"/>
      <c r="V758" s="54"/>
      <c r="W758" s="54"/>
      <c r="X758" s="54"/>
      <c r="Y758" s="54"/>
      <c r="Z758" s="54"/>
      <c r="AA758" s="54"/>
      <c r="AB758" s="54"/>
      <c r="AC758" s="54"/>
      <c r="AD758" s="54"/>
      <c r="AE758" s="54"/>
      <c r="AF758" s="54"/>
    </row>
    <row r="759" spans="1:32" ht="18.75" x14ac:dyDescent="0.3">
      <c r="A759" s="54"/>
      <c r="B759" s="54"/>
      <c r="C759" s="54"/>
      <c r="D759" s="54"/>
      <c r="E759" s="54"/>
      <c r="F759" s="54"/>
      <c r="G759" s="103"/>
      <c r="H759" s="103"/>
      <c r="I759" s="54"/>
      <c r="J759" s="54"/>
      <c r="K759" s="54"/>
      <c r="L759" s="54"/>
      <c r="M759" s="54"/>
      <c r="N759" s="54"/>
      <c r="O759" s="54"/>
      <c r="P759" s="54"/>
      <c r="Q759" s="54"/>
      <c r="R759" s="54"/>
      <c r="S759" s="54"/>
      <c r="T759" s="54"/>
      <c r="U759" s="54"/>
      <c r="V759" s="54"/>
      <c r="W759" s="54"/>
      <c r="X759" s="54"/>
      <c r="Y759" s="54"/>
      <c r="Z759" s="54"/>
      <c r="AA759" s="54"/>
      <c r="AB759" s="54"/>
      <c r="AC759" s="54"/>
      <c r="AD759" s="54"/>
      <c r="AE759" s="54"/>
      <c r="AF759" s="54"/>
    </row>
    <row r="760" spans="1:32" ht="18.75" x14ac:dyDescent="0.3">
      <c r="A760" s="54"/>
      <c r="B760" s="54"/>
      <c r="C760" s="54"/>
      <c r="D760" s="54"/>
      <c r="E760" s="54"/>
      <c r="F760" s="54"/>
      <c r="G760" s="103"/>
      <c r="H760" s="103"/>
      <c r="I760" s="54"/>
      <c r="J760" s="54"/>
      <c r="K760" s="54"/>
      <c r="L760" s="54"/>
      <c r="M760" s="54"/>
      <c r="N760" s="54"/>
      <c r="O760" s="54"/>
      <c r="P760" s="54"/>
      <c r="Q760" s="54"/>
      <c r="R760" s="54"/>
      <c r="S760" s="54"/>
      <c r="T760" s="54"/>
      <c r="U760" s="54"/>
      <c r="V760" s="54"/>
      <c r="W760" s="54"/>
      <c r="X760" s="54"/>
      <c r="Y760" s="54"/>
      <c r="Z760" s="54"/>
      <c r="AA760" s="54"/>
      <c r="AB760" s="54"/>
      <c r="AC760" s="54"/>
      <c r="AD760" s="54"/>
      <c r="AE760" s="54"/>
      <c r="AF760" s="54"/>
    </row>
    <row r="761" spans="1:32" ht="18.75" x14ac:dyDescent="0.3">
      <c r="A761" s="54"/>
      <c r="B761" s="54"/>
      <c r="C761" s="54"/>
      <c r="D761" s="54"/>
      <c r="E761" s="54"/>
      <c r="F761" s="54"/>
      <c r="G761" s="103"/>
      <c r="H761" s="103"/>
      <c r="I761" s="54"/>
      <c r="J761" s="54"/>
      <c r="K761" s="54"/>
      <c r="L761" s="54"/>
      <c r="M761" s="54"/>
      <c r="N761" s="54"/>
      <c r="O761" s="54"/>
      <c r="P761" s="54"/>
      <c r="Q761" s="54"/>
      <c r="R761" s="54"/>
      <c r="S761" s="54"/>
      <c r="T761" s="54"/>
      <c r="U761" s="54"/>
      <c r="V761" s="54"/>
      <c r="W761" s="54"/>
      <c r="X761" s="54"/>
      <c r="Y761" s="54"/>
      <c r="Z761" s="54"/>
      <c r="AA761" s="54"/>
      <c r="AB761" s="54"/>
      <c r="AC761" s="54"/>
      <c r="AD761" s="54"/>
      <c r="AE761" s="54"/>
      <c r="AF761" s="54"/>
    </row>
    <row r="762" spans="1:32" ht="18.75" x14ac:dyDescent="0.3">
      <c r="A762" s="54"/>
      <c r="B762" s="54"/>
      <c r="C762" s="54"/>
      <c r="D762" s="54"/>
      <c r="E762" s="54"/>
      <c r="F762" s="54"/>
      <c r="G762" s="103"/>
      <c r="H762" s="103"/>
      <c r="I762" s="54"/>
      <c r="J762" s="54"/>
      <c r="K762" s="54"/>
      <c r="L762" s="54"/>
      <c r="M762" s="54"/>
      <c r="N762" s="54"/>
      <c r="O762" s="54"/>
      <c r="P762" s="54"/>
      <c r="Q762" s="54"/>
      <c r="R762" s="54"/>
      <c r="S762" s="54"/>
      <c r="T762" s="54"/>
      <c r="U762" s="54"/>
      <c r="V762" s="54"/>
      <c r="W762" s="54"/>
      <c r="X762" s="54"/>
      <c r="Y762" s="54"/>
      <c r="Z762" s="54"/>
      <c r="AA762" s="54"/>
      <c r="AB762" s="54"/>
      <c r="AC762" s="54"/>
      <c r="AD762" s="54"/>
      <c r="AE762" s="54"/>
      <c r="AF762" s="54"/>
    </row>
    <row r="763" spans="1:32" ht="18.75" x14ac:dyDescent="0.3">
      <c r="A763" s="54"/>
      <c r="B763" s="54"/>
      <c r="C763" s="54"/>
      <c r="D763" s="54"/>
      <c r="E763" s="54"/>
      <c r="F763" s="54"/>
      <c r="G763" s="103"/>
      <c r="H763" s="103"/>
      <c r="I763" s="54"/>
      <c r="J763" s="54"/>
      <c r="K763" s="54"/>
      <c r="L763" s="54"/>
      <c r="M763" s="54"/>
      <c r="N763" s="54"/>
      <c r="O763" s="54"/>
      <c r="P763" s="54"/>
      <c r="Q763" s="54"/>
      <c r="R763" s="54"/>
      <c r="S763" s="54"/>
      <c r="T763" s="54"/>
      <c r="U763" s="54"/>
      <c r="V763" s="54"/>
      <c r="W763" s="54"/>
      <c r="X763" s="54"/>
      <c r="Y763" s="54"/>
      <c r="Z763" s="54"/>
      <c r="AA763" s="54"/>
      <c r="AB763" s="54"/>
      <c r="AC763" s="54"/>
      <c r="AD763" s="54"/>
      <c r="AE763" s="54"/>
      <c r="AF763" s="54"/>
    </row>
    <row r="764" spans="1:32" ht="18.75" x14ac:dyDescent="0.3">
      <c r="A764" s="54"/>
      <c r="B764" s="54"/>
      <c r="C764" s="54"/>
      <c r="D764" s="54"/>
      <c r="E764" s="54"/>
      <c r="F764" s="54"/>
      <c r="G764" s="103"/>
      <c r="H764" s="103"/>
      <c r="I764" s="54"/>
      <c r="J764" s="54"/>
      <c r="K764" s="54"/>
      <c r="L764" s="54"/>
      <c r="M764" s="54"/>
      <c r="N764" s="54"/>
      <c r="O764" s="54"/>
      <c r="P764" s="54"/>
      <c r="Q764" s="54"/>
      <c r="R764" s="54"/>
      <c r="S764" s="54"/>
      <c r="T764" s="54"/>
      <c r="U764" s="54"/>
      <c r="V764" s="54"/>
      <c r="W764" s="54"/>
      <c r="X764" s="54"/>
      <c r="Y764" s="54"/>
      <c r="Z764" s="54"/>
      <c r="AA764" s="54"/>
      <c r="AB764" s="54"/>
      <c r="AC764" s="54"/>
      <c r="AD764" s="54"/>
      <c r="AE764" s="54"/>
      <c r="AF764" s="54"/>
    </row>
    <row r="765" spans="1:32" ht="18.75" x14ac:dyDescent="0.3">
      <c r="A765" s="54"/>
      <c r="B765" s="54"/>
      <c r="C765" s="54"/>
      <c r="D765" s="54"/>
      <c r="E765" s="54"/>
      <c r="F765" s="54"/>
      <c r="G765" s="103"/>
      <c r="H765" s="103"/>
      <c r="I765" s="54"/>
      <c r="J765" s="54"/>
      <c r="K765" s="54"/>
      <c r="L765" s="54"/>
      <c r="M765" s="54"/>
      <c r="N765" s="54"/>
      <c r="O765" s="54"/>
      <c r="P765" s="54"/>
      <c r="Q765" s="54"/>
      <c r="R765" s="54"/>
      <c r="S765" s="54"/>
      <c r="T765" s="54"/>
      <c r="U765" s="54"/>
      <c r="V765" s="54"/>
      <c r="W765" s="54"/>
      <c r="X765" s="54"/>
      <c r="Y765" s="54"/>
      <c r="Z765" s="54"/>
      <c r="AA765" s="54"/>
      <c r="AB765" s="54"/>
      <c r="AC765" s="54"/>
      <c r="AD765" s="54"/>
      <c r="AE765" s="54"/>
      <c r="AF765" s="54"/>
    </row>
    <row r="766" spans="1:32" ht="18.75" x14ac:dyDescent="0.3">
      <c r="A766" s="54"/>
      <c r="B766" s="54"/>
      <c r="C766" s="54"/>
      <c r="D766" s="54"/>
      <c r="E766" s="54"/>
      <c r="F766" s="54"/>
      <c r="G766" s="103"/>
      <c r="H766" s="103"/>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c r="AF766" s="54"/>
    </row>
    <row r="767" spans="1:32" ht="18.75" x14ac:dyDescent="0.3">
      <c r="A767" s="54"/>
      <c r="B767" s="54"/>
      <c r="C767" s="54"/>
      <c r="D767" s="54"/>
      <c r="E767" s="54"/>
      <c r="F767" s="54"/>
      <c r="G767" s="103"/>
      <c r="H767" s="103"/>
      <c r="I767" s="54"/>
      <c r="J767" s="54"/>
      <c r="K767" s="54"/>
      <c r="L767" s="54"/>
      <c r="M767" s="54"/>
      <c r="N767" s="54"/>
      <c r="O767" s="54"/>
      <c r="P767" s="54"/>
      <c r="Q767" s="54"/>
      <c r="R767" s="54"/>
      <c r="S767" s="54"/>
      <c r="T767" s="54"/>
      <c r="U767" s="54"/>
      <c r="V767" s="54"/>
      <c r="W767" s="54"/>
      <c r="X767" s="54"/>
      <c r="Y767" s="54"/>
      <c r="Z767" s="54"/>
      <c r="AA767" s="54"/>
      <c r="AB767" s="54"/>
      <c r="AC767" s="54"/>
      <c r="AD767" s="54"/>
      <c r="AE767" s="54"/>
      <c r="AF767" s="54"/>
    </row>
    <row r="768" spans="1:32" ht="18.75" x14ac:dyDescent="0.3">
      <c r="A768" s="54"/>
      <c r="B768" s="54"/>
      <c r="C768" s="54"/>
      <c r="D768" s="54"/>
      <c r="E768" s="54"/>
      <c r="F768" s="54"/>
      <c r="G768" s="103"/>
      <c r="H768" s="103"/>
      <c r="I768" s="54"/>
      <c r="J768" s="54"/>
      <c r="K768" s="54"/>
      <c r="L768" s="54"/>
      <c r="M768" s="54"/>
      <c r="N768" s="54"/>
      <c r="O768" s="54"/>
      <c r="P768" s="54"/>
      <c r="Q768" s="54"/>
      <c r="R768" s="54"/>
      <c r="S768" s="54"/>
      <c r="T768" s="54"/>
      <c r="U768" s="54"/>
      <c r="V768" s="54"/>
      <c r="W768" s="54"/>
      <c r="X768" s="54"/>
      <c r="Y768" s="54"/>
      <c r="Z768" s="54"/>
      <c r="AA768" s="54"/>
      <c r="AB768" s="54"/>
      <c r="AC768" s="54"/>
      <c r="AD768" s="54"/>
      <c r="AE768" s="54"/>
      <c r="AF768" s="54"/>
    </row>
    <row r="769" spans="1:32" ht="18.75" x14ac:dyDescent="0.3">
      <c r="A769" s="54"/>
      <c r="B769" s="54"/>
      <c r="C769" s="54"/>
      <c r="D769" s="54"/>
      <c r="E769" s="54"/>
      <c r="F769" s="54"/>
      <c r="G769" s="103"/>
      <c r="H769" s="103"/>
      <c r="I769" s="54"/>
      <c r="J769" s="54"/>
      <c r="K769" s="54"/>
      <c r="L769" s="54"/>
      <c r="M769" s="54"/>
      <c r="N769" s="54"/>
      <c r="O769" s="54"/>
      <c r="P769" s="54"/>
      <c r="Q769" s="54"/>
      <c r="R769" s="54"/>
      <c r="S769" s="54"/>
      <c r="T769" s="54"/>
      <c r="U769" s="54"/>
      <c r="V769" s="54"/>
      <c r="W769" s="54"/>
      <c r="X769" s="54"/>
      <c r="Y769" s="54"/>
      <c r="Z769" s="54"/>
      <c r="AA769" s="54"/>
      <c r="AB769" s="54"/>
      <c r="AC769" s="54"/>
      <c r="AD769" s="54"/>
      <c r="AE769" s="54"/>
      <c r="AF769" s="54"/>
    </row>
    <row r="770" spans="1:32" ht="18.75" x14ac:dyDescent="0.3">
      <c r="A770" s="54"/>
      <c r="B770" s="54"/>
      <c r="C770" s="54"/>
      <c r="D770" s="54"/>
      <c r="E770" s="54"/>
      <c r="F770" s="54"/>
      <c r="G770" s="103"/>
      <c r="H770" s="103"/>
      <c r="I770" s="54"/>
      <c r="J770" s="54"/>
      <c r="K770" s="54"/>
      <c r="L770" s="54"/>
      <c r="M770" s="54"/>
      <c r="N770" s="54"/>
      <c r="O770" s="54"/>
      <c r="P770" s="54"/>
      <c r="Q770" s="54"/>
      <c r="R770" s="54"/>
      <c r="S770" s="54"/>
      <c r="T770" s="54"/>
      <c r="U770" s="54"/>
      <c r="V770" s="54"/>
      <c r="W770" s="54"/>
      <c r="X770" s="54"/>
      <c r="Y770" s="54"/>
      <c r="Z770" s="54"/>
      <c r="AA770" s="54"/>
      <c r="AB770" s="54"/>
      <c r="AC770" s="54"/>
      <c r="AD770" s="54"/>
      <c r="AE770" s="54"/>
      <c r="AF770" s="54"/>
    </row>
    <row r="771" spans="1:32" ht="18.75" x14ac:dyDescent="0.3">
      <c r="A771" s="54"/>
      <c r="B771" s="54"/>
      <c r="C771" s="54"/>
      <c r="D771" s="54"/>
      <c r="E771" s="54"/>
      <c r="F771" s="54"/>
      <c r="G771" s="103"/>
      <c r="H771" s="103"/>
      <c r="I771" s="54"/>
      <c r="J771" s="54"/>
      <c r="K771" s="54"/>
      <c r="L771" s="54"/>
      <c r="M771" s="54"/>
      <c r="N771" s="54"/>
      <c r="O771" s="54"/>
      <c r="P771" s="54"/>
      <c r="Q771" s="54"/>
      <c r="R771" s="54"/>
      <c r="S771" s="54"/>
      <c r="T771" s="54"/>
      <c r="U771" s="54"/>
      <c r="V771" s="54"/>
      <c r="W771" s="54"/>
      <c r="X771" s="54"/>
      <c r="Y771" s="54"/>
      <c r="Z771" s="54"/>
      <c r="AA771" s="54"/>
      <c r="AB771" s="54"/>
      <c r="AC771" s="54"/>
      <c r="AD771" s="54"/>
      <c r="AE771" s="54"/>
      <c r="AF771" s="54"/>
    </row>
    <row r="772" spans="1:32" ht="18.75" x14ac:dyDescent="0.3">
      <c r="A772" s="54"/>
      <c r="B772" s="54"/>
      <c r="C772" s="54"/>
      <c r="D772" s="54"/>
      <c r="E772" s="54"/>
      <c r="F772" s="54"/>
      <c r="G772" s="103"/>
      <c r="H772" s="103"/>
      <c r="I772" s="54"/>
      <c r="J772" s="54"/>
      <c r="K772" s="54"/>
      <c r="L772" s="54"/>
      <c r="M772" s="54"/>
      <c r="N772" s="54"/>
      <c r="O772" s="54"/>
      <c r="P772" s="54"/>
      <c r="Q772" s="54"/>
      <c r="R772" s="54"/>
      <c r="S772" s="54"/>
      <c r="T772" s="54"/>
      <c r="U772" s="54"/>
      <c r="V772" s="54"/>
      <c r="W772" s="54"/>
      <c r="X772" s="54"/>
      <c r="Y772" s="54"/>
      <c r="Z772" s="54"/>
      <c r="AA772" s="54"/>
      <c r="AB772" s="54"/>
      <c r="AC772" s="54"/>
      <c r="AD772" s="54"/>
      <c r="AE772" s="54"/>
      <c r="AF772" s="54"/>
    </row>
    <row r="773" spans="1:32" ht="18.75" x14ac:dyDescent="0.3">
      <c r="A773" s="54"/>
      <c r="B773" s="54"/>
      <c r="C773" s="54"/>
      <c r="D773" s="54"/>
      <c r="E773" s="54"/>
      <c r="F773" s="54"/>
      <c r="G773" s="103"/>
      <c r="H773" s="103"/>
      <c r="I773" s="54"/>
      <c r="J773" s="54"/>
      <c r="K773" s="54"/>
      <c r="L773" s="54"/>
      <c r="M773" s="54"/>
      <c r="N773" s="54"/>
      <c r="O773" s="54"/>
      <c r="P773" s="54"/>
      <c r="Q773" s="54"/>
      <c r="R773" s="54"/>
      <c r="S773" s="54"/>
      <c r="T773" s="54"/>
      <c r="U773" s="54"/>
      <c r="V773" s="54"/>
      <c r="W773" s="54"/>
      <c r="X773" s="54"/>
      <c r="Y773" s="54"/>
      <c r="Z773" s="54"/>
      <c r="AA773" s="54"/>
      <c r="AB773" s="54"/>
      <c r="AC773" s="54"/>
      <c r="AD773" s="54"/>
      <c r="AE773" s="54"/>
      <c r="AF773" s="54"/>
    </row>
    <row r="774" spans="1:32" ht="18.75" x14ac:dyDescent="0.3">
      <c r="A774" s="54"/>
      <c r="B774" s="54"/>
      <c r="C774" s="54"/>
      <c r="D774" s="54"/>
      <c r="E774" s="54"/>
      <c r="F774" s="54"/>
      <c r="G774" s="103"/>
      <c r="H774" s="103"/>
      <c r="I774" s="54"/>
      <c r="J774" s="54"/>
      <c r="K774" s="54"/>
      <c r="L774" s="54"/>
      <c r="M774" s="54"/>
      <c r="N774" s="54"/>
      <c r="O774" s="54"/>
      <c r="P774" s="54"/>
      <c r="Q774" s="54"/>
      <c r="R774" s="54"/>
      <c r="S774" s="54"/>
      <c r="T774" s="54"/>
      <c r="U774" s="54"/>
      <c r="V774" s="54"/>
      <c r="W774" s="54"/>
      <c r="X774" s="54"/>
      <c r="Y774" s="54"/>
      <c r="Z774" s="54"/>
      <c r="AA774" s="54"/>
      <c r="AB774" s="54"/>
      <c r="AC774" s="54"/>
      <c r="AD774" s="54"/>
      <c r="AE774" s="54"/>
      <c r="AF774" s="54"/>
    </row>
    <row r="775" spans="1:32" ht="18.75" x14ac:dyDescent="0.3">
      <c r="A775" s="54"/>
      <c r="B775" s="54"/>
      <c r="C775" s="54"/>
      <c r="D775" s="54"/>
      <c r="E775" s="54"/>
      <c r="F775" s="54"/>
      <c r="G775" s="103"/>
      <c r="H775" s="103"/>
      <c r="I775" s="54"/>
      <c r="J775" s="54"/>
      <c r="K775" s="54"/>
      <c r="L775" s="54"/>
      <c r="M775" s="54"/>
      <c r="N775" s="54"/>
      <c r="O775" s="54"/>
      <c r="P775" s="54"/>
      <c r="Q775" s="54"/>
      <c r="R775" s="54"/>
      <c r="S775" s="54"/>
      <c r="T775" s="54"/>
      <c r="U775" s="54"/>
      <c r="V775" s="54"/>
      <c r="W775" s="54"/>
      <c r="X775" s="54"/>
      <c r="Y775" s="54"/>
      <c r="Z775" s="54"/>
      <c r="AA775" s="54"/>
      <c r="AB775" s="54"/>
      <c r="AC775" s="54"/>
      <c r="AD775" s="54"/>
      <c r="AE775" s="54"/>
      <c r="AF775" s="54"/>
    </row>
    <row r="776" spans="1:32" ht="18.75" x14ac:dyDescent="0.3">
      <c r="A776" s="54"/>
      <c r="B776" s="54"/>
      <c r="C776" s="54"/>
      <c r="D776" s="54"/>
      <c r="E776" s="54"/>
      <c r="F776" s="54"/>
      <c r="G776" s="103"/>
      <c r="H776" s="103"/>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c r="AF776" s="54"/>
    </row>
    <row r="777" spans="1:32" ht="18.75" x14ac:dyDescent="0.3">
      <c r="A777" s="54"/>
      <c r="B777" s="54"/>
      <c r="C777" s="54"/>
      <c r="D777" s="54"/>
      <c r="E777" s="54"/>
      <c r="F777" s="54"/>
      <c r="G777" s="103"/>
      <c r="H777" s="103"/>
      <c r="I777" s="54"/>
      <c r="J777" s="54"/>
      <c r="K777" s="54"/>
      <c r="L777" s="54"/>
      <c r="M777" s="54"/>
      <c r="N777" s="54"/>
      <c r="O777" s="54"/>
      <c r="P777" s="54"/>
      <c r="Q777" s="54"/>
      <c r="R777" s="54"/>
      <c r="S777" s="54"/>
      <c r="T777" s="54"/>
      <c r="U777" s="54"/>
      <c r="V777" s="54"/>
      <c r="W777" s="54"/>
      <c r="X777" s="54"/>
      <c r="Y777" s="54"/>
      <c r="Z777" s="54"/>
      <c r="AA777" s="54"/>
      <c r="AB777" s="54"/>
      <c r="AC777" s="54"/>
      <c r="AD777" s="54"/>
      <c r="AE777" s="54"/>
      <c r="AF777" s="54"/>
    </row>
    <row r="778" spans="1:32" ht="18.75" x14ac:dyDescent="0.3">
      <c r="A778" s="54"/>
      <c r="B778" s="54"/>
      <c r="C778" s="54"/>
      <c r="D778" s="54"/>
      <c r="E778" s="54"/>
      <c r="F778" s="54"/>
      <c r="G778" s="103"/>
      <c r="H778" s="103"/>
      <c r="I778" s="54"/>
      <c r="J778" s="54"/>
      <c r="K778" s="54"/>
      <c r="L778" s="54"/>
      <c r="M778" s="54"/>
      <c r="N778" s="54"/>
      <c r="O778" s="54"/>
      <c r="P778" s="54"/>
      <c r="Q778" s="54"/>
      <c r="R778" s="54"/>
      <c r="S778" s="54"/>
      <c r="T778" s="54"/>
      <c r="U778" s="54"/>
      <c r="V778" s="54"/>
      <c r="W778" s="54"/>
      <c r="X778" s="54"/>
      <c r="Y778" s="54"/>
      <c r="Z778" s="54"/>
      <c r="AA778" s="54"/>
      <c r="AB778" s="54"/>
      <c r="AC778" s="54"/>
      <c r="AD778" s="54"/>
      <c r="AE778" s="54"/>
      <c r="AF778" s="54"/>
    </row>
    <row r="779" spans="1:32" ht="18.75" x14ac:dyDescent="0.3">
      <c r="A779" s="54"/>
      <c r="B779" s="54"/>
      <c r="C779" s="54"/>
      <c r="D779" s="54"/>
      <c r="E779" s="54"/>
      <c r="F779" s="54"/>
      <c r="G779" s="103"/>
      <c r="H779" s="103"/>
      <c r="I779" s="54"/>
      <c r="J779" s="54"/>
      <c r="K779" s="54"/>
      <c r="L779" s="54"/>
      <c r="M779" s="54"/>
      <c r="N779" s="54"/>
      <c r="O779" s="54"/>
      <c r="P779" s="54"/>
      <c r="Q779" s="54"/>
      <c r="R779" s="54"/>
      <c r="S779" s="54"/>
      <c r="T779" s="54"/>
      <c r="U779" s="54"/>
      <c r="V779" s="54"/>
      <c r="W779" s="54"/>
      <c r="X779" s="54"/>
      <c r="Y779" s="54"/>
      <c r="Z779" s="54"/>
      <c r="AA779" s="54"/>
      <c r="AB779" s="54"/>
      <c r="AC779" s="54"/>
      <c r="AD779" s="54"/>
      <c r="AE779" s="54"/>
      <c r="AF779" s="54"/>
    </row>
    <row r="780" spans="1:32" ht="18.75" x14ac:dyDescent="0.3">
      <c r="A780" s="54"/>
      <c r="B780" s="54"/>
      <c r="C780" s="54"/>
      <c r="D780" s="54"/>
      <c r="E780" s="54"/>
      <c r="F780" s="54"/>
      <c r="G780" s="103"/>
      <c r="H780" s="103"/>
      <c r="I780" s="54"/>
      <c r="J780" s="54"/>
      <c r="K780" s="54"/>
      <c r="L780" s="54"/>
      <c r="M780" s="54"/>
      <c r="N780" s="54"/>
      <c r="O780" s="54"/>
      <c r="P780" s="54"/>
      <c r="Q780" s="54"/>
      <c r="R780" s="54"/>
      <c r="S780" s="54"/>
      <c r="T780" s="54"/>
      <c r="U780" s="54"/>
      <c r="V780" s="54"/>
      <c r="W780" s="54"/>
      <c r="X780" s="54"/>
      <c r="Y780" s="54"/>
      <c r="Z780" s="54"/>
      <c r="AA780" s="54"/>
      <c r="AB780" s="54"/>
      <c r="AC780" s="54"/>
      <c r="AD780" s="54"/>
      <c r="AE780" s="54"/>
      <c r="AF780" s="54"/>
    </row>
    <row r="781" spans="1:32" ht="18.75" x14ac:dyDescent="0.3">
      <c r="A781" s="54"/>
      <c r="B781" s="54"/>
      <c r="C781" s="54"/>
      <c r="D781" s="54"/>
      <c r="E781" s="54"/>
      <c r="F781" s="54"/>
      <c r="G781" s="103"/>
      <c r="H781" s="103"/>
      <c r="I781" s="54"/>
      <c r="J781" s="54"/>
      <c r="K781" s="54"/>
      <c r="L781" s="54"/>
      <c r="M781" s="54"/>
      <c r="N781" s="54"/>
      <c r="O781" s="54"/>
      <c r="P781" s="54"/>
      <c r="Q781" s="54"/>
      <c r="R781" s="54"/>
      <c r="S781" s="54"/>
      <c r="T781" s="54"/>
      <c r="U781" s="54"/>
      <c r="V781" s="54"/>
      <c r="W781" s="54"/>
      <c r="X781" s="54"/>
      <c r="Y781" s="54"/>
      <c r="Z781" s="54"/>
      <c r="AA781" s="54"/>
      <c r="AB781" s="54"/>
      <c r="AC781" s="54"/>
      <c r="AD781" s="54"/>
      <c r="AE781" s="54"/>
      <c r="AF781" s="54"/>
    </row>
    <row r="782" spans="1:32" ht="18.75" x14ac:dyDescent="0.3">
      <c r="A782" s="54"/>
      <c r="B782" s="54"/>
      <c r="C782" s="54"/>
      <c r="D782" s="54"/>
      <c r="E782" s="54"/>
      <c r="F782" s="54"/>
      <c r="G782" s="103"/>
      <c r="H782" s="103"/>
      <c r="I782" s="54"/>
      <c r="J782" s="54"/>
      <c r="K782" s="54"/>
      <c r="L782" s="54"/>
      <c r="M782" s="54"/>
      <c r="N782" s="54"/>
      <c r="O782" s="54"/>
      <c r="P782" s="54"/>
      <c r="Q782" s="54"/>
      <c r="R782" s="54"/>
      <c r="S782" s="54"/>
      <c r="T782" s="54"/>
      <c r="U782" s="54"/>
      <c r="V782" s="54"/>
      <c r="W782" s="54"/>
      <c r="X782" s="54"/>
      <c r="Y782" s="54"/>
      <c r="Z782" s="54"/>
      <c r="AA782" s="54"/>
      <c r="AB782" s="54"/>
      <c r="AC782" s="54"/>
      <c r="AD782" s="54"/>
      <c r="AE782" s="54"/>
      <c r="AF782" s="54"/>
    </row>
    <row r="783" spans="1:32" ht="18.75" x14ac:dyDescent="0.3">
      <c r="A783" s="54"/>
      <c r="B783" s="54"/>
      <c r="C783" s="54"/>
      <c r="D783" s="54"/>
      <c r="E783" s="54"/>
      <c r="F783" s="54"/>
      <c r="G783" s="103"/>
      <c r="H783" s="103"/>
      <c r="I783" s="54"/>
      <c r="J783" s="54"/>
      <c r="K783" s="54"/>
      <c r="L783" s="54"/>
      <c r="M783" s="54"/>
      <c r="N783" s="54"/>
      <c r="O783" s="54"/>
      <c r="P783" s="54"/>
      <c r="Q783" s="54"/>
      <c r="R783" s="54"/>
      <c r="S783" s="54"/>
      <c r="T783" s="54"/>
      <c r="U783" s="54"/>
      <c r="V783" s="54"/>
      <c r="W783" s="54"/>
      <c r="X783" s="54"/>
      <c r="Y783" s="54"/>
      <c r="Z783" s="54"/>
      <c r="AA783" s="54"/>
      <c r="AB783" s="54"/>
      <c r="AC783" s="54"/>
      <c r="AD783" s="54"/>
      <c r="AE783" s="54"/>
      <c r="AF783" s="54"/>
    </row>
    <row r="784" spans="1:32" ht="18.75" x14ac:dyDescent="0.3">
      <c r="A784" s="54"/>
      <c r="B784" s="54"/>
      <c r="C784" s="54"/>
      <c r="D784" s="54"/>
      <c r="E784" s="54"/>
      <c r="F784" s="54"/>
      <c r="G784" s="103"/>
      <c r="H784" s="103"/>
      <c r="I784" s="54"/>
      <c r="J784" s="54"/>
      <c r="K784" s="54"/>
      <c r="L784" s="54"/>
      <c r="M784" s="54"/>
      <c r="N784" s="54"/>
      <c r="O784" s="54"/>
      <c r="P784" s="54"/>
      <c r="Q784" s="54"/>
      <c r="R784" s="54"/>
      <c r="S784" s="54"/>
      <c r="T784" s="54"/>
      <c r="U784" s="54"/>
      <c r="V784" s="54"/>
      <c r="W784" s="54"/>
      <c r="X784" s="54"/>
      <c r="Y784" s="54"/>
      <c r="Z784" s="54"/>
      <c r="AA784" s="54"/>
      <c r="AB784" s="54"/>
      <c r="AC784" s="54"/>
      <c r="AD784" s="54"/>
      <c r="AE784" s="54"/>
      <c r="AF784" s="54"/>
    </row>
    <row r="785" spans="1:32" ht="18.75" x14ac:dyDescent="0.3">
      <c r="A785" s="54"/>
      <c r="B785" s="54"/>
      <c r="C785" s="54"/>
      <c r="D785" s="54"/>
      <c r="E785" s="54"/>
      <c r="F785" s="54"/>
      <c r="G785" s="103"/>
      <c r="H785" s="103"/>
      <c r="I785" s="54"/>
      <c r="J785" s="54"/>
      <c r="K785" s="54"/>
      <c r="L785" s="54"/>
      <c r="M785" s="54"/>
      <c r="N785" s="54"/>
      <c r="O785" s="54"/>
      <c r="P785" s="54"/>
      <c r="Q785" s="54"/>
      <c r="R785" s="54"/>
      <c r="S785" s="54"/>
      <c r="T785" s="54"/>
      <c r="U785" s="54"/>
      <c r="V785" s="54"/>
      <c r="W785" s="54"/>
      <c r="X785" s="54"/>
      <c r="Y785" s="54"/>
      <c r="Z785" s="54"/>
      <c r="AA785" s="54"/>
      <c r="AB785" s="54"/>
      <c r="AC785" s="54"/>
      <c r="AD785" s="54"/>
      <c r="AE785" s="54"/>
      <c r="AF785" s="54"/>
    </row>
    <row r="786" spans="1:32" ht="18.75" x14ac:dyDescent="0.3">
      <c r="A786" s="54"/>
      <c r="B786" s="54"/>
      <c r="C786" s="54"/>
      <c r="D786" s="54"/>
      <c r="E786" s="54"/>
      <c r="F786" s="54"/>
      <c r="G786" s="103"/>
      <c r="H786" s="103"/>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row>
    <row r="787" spans="1:32" ht="18.75" x14ac:dyDescent="0.3">
      <c r="A787" s="54"/>
      <c r="B787" s="54"/>
      <c r="C787" s="54"/>
      <c r="D787" s="54"/>
      <c r="E787" s="54"/>
      <c r="F787" s="54"/>
      <c r="G787" s="103"/>
      <c r="H787" s="103"/>
      <c r="I787" s="54"/>
      <c r="J787" s="54"/>
      <c r="K787" s="54"/>
      <c r="L787" s="54"/>
      <c r="M787" s="54"/>
      <c r="N787" s="54"/>
      <c r="O787" s="54"/>
      <c r="P787" s="54"/>
      <c r="Q787" s="54"/>
      <c r="R787" s="54"/>
      <c r="S787" s="54"/>
      <c r="T787" s="54"/>
      <c r="U787" s="54"/>
      <c r="V787" s="54"/>
      <c r="W787" s="54"/>
      <c r="X787" s="54"/>
      <c r="Y787" s="54"/>
      <c r="Z787" s="54"/>
      <c r="AA787" s="54"/>
      <c r="AB787" s="54"/>
      <c r="AC787" s="54"/>
      <c r="AD787" s="54"/>
      <c r="AE787" s="54"/>
      <c r="AF787" s="54"/>
    </row>
    <row r="788" spans="1:32" ht="18.75" x14ac:dyDescent="0.3">
      <c r="A788" s="54"/>
      <c r="B788" s="54"/>
      <c r="C788" s="54"/>
      <c r="D788" s="54"/>
      <c r="E788" s="54"/>
      <c r="F788" s="54"/>
      <c r="G788" s="103"/>
      <c r="H788" s="103"/>
      <c r="I788" s="54"/>
      <c r="J788" s="54"/>
      <c r="K788" s="54"/>
      <c r="L788" s="54"/>
      <c r="M788" s="54"/>
      <c r="N788" s="54"/>
      <c r="O788" s="54"/>
      <c r="P788" s="54"/>
      <c r="Q788" s="54"/>
      <c r="R788" s="54"/>
      <c r="S788" s="54"/>
      <c r="T788" s="54"/>
      <c r="U788" s="54"/>
      <c r="V788" s="54"/>
      <c r="W788" s="54"/>
      <c r="X788" s="54"/>
      <c r="Y788" s="54"/>
      <c r="Z788" s="54"/>
      <c r="AA788" s="54"/>
      <c r="AB788" s="54"/>
      <c r="AC788" s="54"/>
      <c r="AD788" s="54"/>
      <c r="AE788" s="54"/>
      <c r="AF788" s="54"/>
    </row>
    <row r="789" spans="1:32" ht="18.75" x14ac:dyDescent="0.3">
      <c r="A789" s="54"/>
      <c r="B789" s="54"/>
      <c r="C789" s="54"/>
      <c r="D789" s="54"/>
      <c r="E789" s="54"/>
      <c r="F789" s="54"/>
      <c r="G789" s="103"/>
      <c r="H789" s="103"/>
      <c r="I789" s="54"/>
      <c r="J789" s="54"/>
      <c r="K789" s="54"/>
      <c r="L789" s="54"/>
      <c r="M789" s="54"/>
      <c r="N789" s="54"/>
      <c r="O789" s="54"/>
      <c r="P789" s="54"/>
      <c r="Q789" s="54"/>
      <c r="R789" s="54"/>
      <c r="S789" s="54"/>
      <c r="T789" s="54"/>
      <c r="U789" s="54"/>
      <c r="V789" s="54"/>
      <c r="W789" s="54"/>
      <c r="X789" s="54"/>
      <c r="Y789" s="54"/>
      <c r="Z789" s="54"/>
      <c r="AA789" s="54"/>
      <c r="AB789" s="54"/>
      <c r="AC789" s="54"/>
      <c r="AD789" s="54"/>
      <c r="AE789" s="54"/>
      <c r="AF789" s="54"/>
    </row>
    <row r="790" spans="1:32" ht="18.75" x14ac:dyDescent="0.3">
      <c r="A790" s="54"/>
      <c r="B790" s="54"/>
      <c r="C790" s="54"/>
      <c r="D790" s="54"/>
      <c r="E790" s="54"/>
      <c r="F790" s="54"/>
      <c r="G790" s="103"/>
      <c r="H790" s="103"/>
      <c r="I790" s="54"/>
      <c r="J790" s="54"/>
      <c r="K790" s="54"/>
      <c r="L790" s="54"/>
      <c r="M790" s="54"/>
      <c r="N790" s="54"/>
      <c r="O790" s="54"/>
      <c r="P790" s="54"/>
      <c r="Q790" s="54"/>
      <c r="R790" s="54"/>
      <c r="S790" s="54"/>
      <c r="T790" s="54"/>
      <c r="U790" s="54"/>
      <c r="V790" s="54"/>
      <c r="W790" s="54"/>
      <c r="X790" s="54"/>
      <c r="Y790" s="54"/>
      <c r="Z790" s="54"/>
      <c r="AA790" s="54"/>
      <c r="AB790" s="54"/>
      <c r="AC790" s="54"/>
      <c r="AD790" s="54"/>
      <c r="AE790" s="54"/>
      <c r="AF790" s="54"/>
    </row>
    <row r="791" spans="1:32" ht="18.75" x14ac:dyDescent="0.3">
      <c r="A791" s="54"/>
      <c r="B791" s="54"/>
      <c r="C791" s="54"/>
      <c r="D791" s="54"/>
      <c r="E791" s="54"/>
      <c r="F791" s="54"/>
      <c r="G791" s="103"/>
      <c r="H791" s="103"/>
      <c r="I791" s="54"/>
      <c r="J791" s="54"/>
      <c r="K791" s="54"/>
      <c r="L791" s="54"/>
      <c r="M791" s="54"/>
      <c r="N791" s="54"/>
      <c r="O791" s="54"/>
      <c r="P791" s="54"/>
      <c r="Q791" s="54"/>
      <c r="R791" s="54"/>
      <c r="S791" s="54"/>
      <c r="T791" s="54"/>
      <c r="U791" s="54"/>
      <c r="V791" s="54"/>
      <c r="W791" s="54"/>
      <c r="X791" s="54"/>
      <c r="Y791" s="54"/>
      <c r="Z791" s="54"/>
      <c r="AA791" s="54"/>
      <c r="AB791" s="54"/>
      <c r="AC791" s="54"/>
      <c r="AD791" s="54"/>
      <c r="AE791" s="54"/>
      <c r="AF791" s="54"/>
    </row>
    <row r="792" spans="1:32" ht="18.75" x14ac:dyDescent="0.3">
      <c r="A792" s="54"/>
      <c r="B792" s="54"/>
      <c r="C792" s="54"/>
      <c r="D792" s="54"/>
      <c r="E792" s="54"/>
      <c r="F792" s="54"/>
      <c r="G792" s="103"/>
      <c r="H792" s="103"/>
      <c r="I792" s="54"/>
      <c r="J792" s="54"/>
      <c r="K792" s="54"/>
      <c r="L792" s="54"/>
      <c r="M792" s="54"/>
      <c r="N792" s="54"/>
      <c r="O792" s="54"/>
      <c r="P792" s="54"/>
      <c r="Q792" s="54"/>
      <c r="R792" s="54"/>
      <c r="S792" s="54"/>
      <c r="T792" s="54"/>
      <c r="U792" s="54"/>
      <c r="V792" s="54"/>
      <c r="W792" s="54"/>
      <c r="X792" s="54"/>
      <c r="Y792" s="54"/>
      <c r="Z792" s="54"/>
      <c r="AA792" s="54"/>
      <c r="AB792" s="54"/>
      <c r="AC792" s="54"/>
      <c r="AD792" s="54"/>
      <c r="AE792" s="54"/>
      <c r="AF792" s="54"/>
    </row>
    <row r="793" spans="1:32" ht="18.75" x14ac:dyDescent="0.3">
      <c r="A793" s="54"/>
      <c r="B793" s="54"/>
      <c r="C793" s="54"/>
      <c r="D793" s="54"/>
      <c r="E793" s="54"/>
      <c r="F793" s="54"/>
      <c r="G793" s="103"/>
      <c r="H793" s="103"/>
      <c r="I793" s="54"/>
      <c r="J793" s="54"/>
      <c r="K793" s="54"/>
      <c r="L793" s="54"/>
      <c r="M793" s="54"/>
      <c r="N793" s="54"/>
      <c r="O793" s="54"/>
      <c r="P793" s="54"/>
      <c r="Q793" s="54"/>
      <c r="R793" s="54"/>
      <c r="S793" s="54"/>
      <c r="T793" s="54"/>
      <c r="U793" s="54"/>
      <c r="V793" s="54"/>
      <c r="W793" s="54"/>
      <c r="X793" s="54"/>
      <c r="Y793" s="54"/>
      <c r="Z793" s="54"/>
      <c r="AA793" s="54"/>
      <c r="AB793" s="54"/>
      <c r="AC793" s="54"/>
      <c r="AD793" s="54"/>
      <c r="AE793" s="54"/>
      <c r="AF793" s="54"/>
    </row>
    <row r="794" spans="1:32" ht="18.75" x14ac:dyDescent="0.3">
      <c r="A794" s="54"/>
      <c r="B794" s="54"/>
      <c r="C794" s="54"/>
      <c r="D794" s="54"/>
      <c r="E794" s="54"/>
      <c r="F794" s="54"/>
      <c r="G794" s="103"/>
      <c r="H794" s="103"/>
      <c r="I794" s="54"/>
      <c r="J794" s="54"/>
      <c r="K794" s="54"/>
      <c r="L794" s="54"/>
      <c r="M794" s="54"/>
      <c r="N794" s="54"/>
      <c r="O794" s="54"/>
      <c r="P794" s="54"/>
      <c r="Q794" s="54"/>
      <c r="R794" s="54"/>
      <c r="S794" s="54"/>
      <c r="T794" s="54"/>
      <c r="U794" s="54"/>
      <c r="V794" s="54"/>
      <c r="W794" s="54"/>
      <c r="X794" s="54"/>
      <c r="Y794" s="54"/>
      <c r="Z794" s="54"/>
      <c r="AA794" s="54"/>
      <c r="AB794" s="54"/>
      <c r="AC794" s="54"/>
      <c r="AD794" s="54"/>
      <c r="AE794" s="54"/>
      <c r="AF794" s="54"/>
    </row>
    <row r="795" spans="1:32" ht="18.75" x14ac:dyDescent="0.3">
      <c r="A795" s="54"/>
      <c r="B795" s="54"/>
      <c r="C795" s="54"/>
      <c r="D795" s="54"/>
      <c r="E795" s="54"/>
      <c r="F795" s="54"/>
      <c r="G795" s="103"/>
      <c r="H795" s="103"/>
      <c r="I795" s="54"/>
      <c r="J795" s="54"/>
      <c r="K795" s="54"/>
      <c r="L795" s="54"/>
      <c r="M795" s="54"/>
      <c r="N795" s="54"/>
      <c r="O795" s="54"/>
      <c r="P795" s="54"/>
      <c r="Q795" s="54"/>
      <c r="R795" s="54"/>
      <c r="S795" s="54"/>
      <c r="T795" s="54"/>
      <c r="U795" s="54"/>
      <c r="V795" s="54"/>
      <c r="W795" s="54"/>
      <c r="X795" s="54"/>
      <c r="Y795" s="54"/>
      <c r="Z795" s="54"/>
      <c r="AA795" s="54"/>
      <c r="AB795" s="54"/>
      <c r="AC795" s="54"/>
      <c r="AD795" s="54"/>
      <c r="AE795" s="54"/>
      <c r="AF795" s="54"/>
    </row>
    <row r="796" spans="1:32" ht="18.75" x14ac:dyDescent="0.3">
      <c r="A796" s="54"/>
      <c r="B796" s="54"/>
      <c r="C796" s="54"/>
      <c r="D796" s="54"/>
      <c r="E796" s="54"/>
      <c r="F796" s="54"/>
      <c r="G796" s="103"/>
      <c r="H796" s="103"/>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c r="AF796" s="54"/>
    </row>
    <row r="797" spans="1:32" ht="18.75" x14ac:dyDescent="0.3">
      <c r="A797" s="54"/>
      <c r="B797" s="54"/>
      <c r="C797" s="54"/>
      <c r="D797" s="54"/>
      <c r="E797" s="54"/>
      <c r="F797" s="54"/>
      <c r="G797" s="103"/>
      <c r="H797" s="103"/>
      <c r="I797" s="54"/>
      <c r="J797" s="54"/>
      <c r="K797" s="54"/>
      <c r="L797" s="54"/>
      <c r="M797" s="54"/>
      <c r="N797" s="54"/>
      <c r="O797" s="54"/>
      <c r="P797" s="54"/>
      <c r="Q797" s="54"/>
      <c r="R797" s="54"/>
      <c r="S797" s="54"/>
      <c r="T797" s="54"/>
      <c r="U797" s="54"/>
      <c r="V797" s="54"/>
      <c r="W797" s="54"/>
      <c r="X797" s="54"/>
      <c r="Y797" s="54"/>
      <c r="Z797" s="54"/>
      <c r="AA797" s="54"/>
      <c r="AB797" s="54"/>
      <c r="AC797" s="54"/>
      <c r="AD797" s="54"/>
      <c r="AE797" s="54"/>
      <c r="AF797" s="54"/>
    </row>
    <row r="798" spans="1:32" ht="18.75" x14ac:dyDescent="0.3">
      <c r="A798" s="54"/>
      <c r="B798" s="54"/>
      <c r="C798" s="54"/>
      <c r="D798" s="54"/>
      <c r="E798" s="54"/>
      <c r="F798" s="54"/>
      <c r="G798" s="103"/>
      <c r="H798" s="103"/>
      <c r="I798" s="54"/>
      <c r="J798" s="54"/>
      <c r="K798" s="54"/>
      <c r="L798" s="54"/>
      <c r="M798" s="54"/>
      <c r="N798" s="54"/>
      <c r="O798" s="54"/>
      <c r="P798" s="54"/>
      <c r="Q798" s="54"/>
      <c r="R798" s="54"/>
      <c r="S798" s="54"/>
      <c r="T798" s="54"/>
      <c r="U798" s="54"/>
      <c r="V798" s="54"/>
      <c r="W798" s="54"/>
      <c r="X798" s="54"/>
      <c r="Y798" s="54"/>
      <c r="Z798" s="54"/>
      <c r="AA798" s="54"/>
      <c r="AB798" s="54"/>
      <c r="AC798" s="54"/>
      <c r="AD798" s="54"/>
      <c r="AE798" s="54"/>
      <c r="AF798" s="54"/>
    </row>
    <row r="799" spans="1:32" ht="18.75" x14ac:dyDescent="0.3">
      <c r="A799" s="54"/>
      <c r="B799" s="54"/>
      <c r="C799" s="54"/>
      <c r="D799" s="54"/>
      <c r="E799" s="54"/>
      <c r="F799" s="54"/>
      <c r="G799" s="103"/>
      <c r="H799" s="103"/>
      <c r="I799" s="54"/>
      <c r="J799" s="54"/>
      <c r="K799" s="54"/>
      <c r="L799" s="54"/>
      <c r="M799" s="54"/>
      <c r="N799" s="54"/>
      <c r="O799" s="54"/>
      <c r="P799" s="54"/>
      <c r="Q799" s="54"/>
      <c r="R799" s="54"/>
      <c r="S799" s="54"/>
      <c r="T799" s="54"/>
      <c r="U799" s="54"/>
      <c r="V799" s="54"/>
      <c r="W799" s="54"/>
      <c r="X799" s="54"/>
      <c r="Y799" s="54"/>
      <c r="Z799" s="54"/>
      <c r="AA799" s="54"/>
      <c r="AB799" s="54"/>
      <c r="AC799" s="54"/>
      <c r="AD799" s="54"/>
      <c r="AE799" s="54"/>
      <c r="AF799" s="54"/>
    </row>
    <row r="800" spans="1:32" ht="18.75" x14ac:dyDescent="0.3">
      <c r="A800" s="54"/>
      <c r="B800" s="54"/>
      <c r="C800" s="54"/>
      <c r="D800" s="54"/>
      <c r="E800" s="54"/>
      <c r="F800" s="54"/>
      <c r="G800" s="103"/>
      <c r="H800" s="103"/>
      <c r="I800" s="54"/>
      <c r="J800" s="54"/>
      <c r="K800" s="54"/>
      <c r="L800" s="54"/>
      <c r="M800" s="54"/>
      <c r="N800" s="54"/>
      <c r="O800" s="54"/>
      <c r="P800" s="54"/>
      <c r="Q800" s="54"/>
      <c r="R800" s="54"/>
      <c r="S800" s="54"/>
      <c r="T800" s="54"/>
      <c r="U800" s="54"/>
      <c r="V800" s="54"/>
      <c r="W800" s="54"/>
      <c r="X800" s="54"/>
      <c r="Y800" s="54"/>
      <c r="Z800" s="54"/>
      <c r="AA800" s="54"/>
      <c r="AB800" s="54"/>
      <c r="AC800" s="54"/>
      <c r="AD800" s="54"/>
      <c r="AE800" s="54"/>
      <c r="AF800" s="54"/>
    </row>
    <row r="801" spans="1:32" ht="18.75" x14ac:dyDescent="0.3">
      <c r="A801" s="54"/>
      <c r="B801" s="54"/>
      <c r="C801" s="54"/>
      <c r="D801" s="54"/>
      <c r="E801" s="54"/>
      <c r="F801" s="54"/>
      <c r="G801" s="103"/>
      <c r="H801" s="103"/>
      <c r="I801" s="54"/>
      <c r="J801" s="54"/>
      <c r="K801" s="54"/>
      <c r="L801" s="54"/>
      <c r="M801" s="54"/>
      <c r="N801" s="54"/>
      <c r="O801" s="54"/>
      <c r="P801" s="54"/>
      <c r="Q801" s="54"/>
      <c r="R801" s="54"/>
      <c r="S801" s="54"/>
      <c r="T801" s="54"/>
      <c r="U801" s="54"/>
      <c r="V801" s="54"/>
      <c r="W801" s="54"/>
      <c r="X801" s="54"/>
      <c r="Y801" s="54"/>
      <c r="Z801" s="54"/>
      <c r="AA801" s="54"/>
      <c r="AB801" s="54"/>
      <c r="AC801" s="54"/>
      <c r="AD801" s="54"/>
      <c r="AE801" s="54"/>
      <c r="AF801" s="54"/>
    </row>
    <row r="802" spans="1:32" ht="18.75" x14ac:dyDescent="0.3">
      <c r="A802" s="54"/>
      <c r="B802" s="54"/>
      <c r="C802" s="54"/>
      <c r="D802" s="54"/>
      <c r="E802" s="54"/>
      <c r="F802" s="54"/>
      <c r="G802" s="103"/>
      <c r="H802" s="103"/>
      <c r="I802" s="54"/>
      <c r="J802" s="54"/>
      <c r="K802" s="54"/>
      <c r="L802" s="54"/>
      <c r="M802" s="54"/>
      <c r="N802" s="54"/>
      <c r="O802" s="54"/>
      <c r="P802" s="54"/>
      <c r="Q802" s="54"/>
      <c r="R802" s="54"/>
      <c r="S802" s="54"/>
      <c r="T802" s="54"/>
      <c r="U802" s="54"/>
      <c r="V802" s="54"/>
      <c r="W802" s="54"/>
      <c r="X802" s="54"/>
      <c r="Y802" s="54"/>
      <c r="Z802" s="54"/>
      <c r="AA802" s="54"/>
      <c r="AB802" s="54"/>
      <c r="AC802" s="54"/>
      <c r="AD802" s="54"/>
      <c r="AE802" s="54"/>
      <c r="AF802" s="54"/>
    </row>
    <row r="803" spans="1:32" ht="18.75" x14ac:dyDescent="0.3">
      <c r="A803" s="54"/>
      <c r="B803" s="54"/>
      <c r="C803" s="54"/>
      <c r="D803" s="54"/>
      <c r="E803" s="54"/>
      <c r="F803" s="54"/>
      <c r="G803" s="103"/>
      <c r="H803" s="103"/>
      <c r="I803" s="54"/>
      <c r="J803" s="54"/>
      <c r="K803" s="54"/>
      <c r="L803" s="54"/>
      <c r="M803" s="54"/>
      <c r="N803" s="54"/>
      <c r="O803" s="54"/>
      <c r="P803" s="54"/>
      <c r="Q803" s="54"/>
      <c r="R803" s="54"/>
      <c r="S803" s="54"/>
      <c r="T803" s="54"/>
      <c r="U803" s="54"/>
      <c r="V803" s="54"/>
      <c r="W803" s="54"/>
      <c r="X803" s="54"/>
      <c r="Y803" s="54"/>
      <c r="Z803" s="54"/>
      <c r="AA803" s="54"/>
      <c r="AB803" s="54"/>
      <c r="AC803" s="54"/>
      <c r="AD803" s="54"/>
      <c r="AE803" s="54"/>
      <c r="AF803" s="54"/>
    </row>
    <row r="804" spans="1:32" ht="18.75" x14ac:dyDescent="0.3">
      <c r="A804" s="54"/>
      <c r="B804" s="54"/>
      <c r="C804" s="54"/>
      <c r="D804" s="54"/>
      <c r="E804" s="54"/>
      <c r="F804" s="54"/>
      <c r="G804" s="103"/>
      <c r="H804" s="103"/>
      <c r="I804" s="54"/>
      <c r="J804" s="54"/>
      <c r="K804" s="54"/>
      <c r="L804" s="54"/>
      <c r="M804" s="54"/>
      <c r="N804" s="54"/>
      <c r="O804" s="54"/>
      <c r="P804" s="54"/>
      <c r="Q804" s="54"/>
      <c r="R804" s="54"/>
      <c r="S804" s="54"/>
      <c r="T804" s="54"/>
      <c r="U804" s="54"/>
      <c r="V804" s="54"/>
      <c r="W804" s="54"/>
      <c r="X804" s="54"/>
      <c r="Y804" s="54"/>
      <c r="Z804" s="54"/>
      <c r="AA804" s="54"/>
      <c r="AB804" s="54"/>
      <c r="AC804" s="54"/>
      <c r="AD804" s="54"/>
      <c r="AE804" s="54"/>
      <c r="AF804" s="54"/>
    </row>
    <row r="805" spans="1:32" ht="18.75" x14ac:dyDescent="0.3">
      <c r="A805" s="54"/>
      <c r="B805" s="54"/>
      <c r="C805" s="54"/>
      <c r="D805" s="54"/>
      <c r="E805" s="54"/>
      <c r="F805" s="54"/>
      <c r="G805" s="103"/>
      <c r="H805" s="103"/>
      <c r="I805" s="54"/>
      <c r="J805" s="54"/>
      <c r="K805" s="54"/>
      <c r="L805" s="54"/>
      <c r="M805" s="54"/>
      <c r="N805" s="54"/>
      <c r="O805" s="54"/>
      <c r="P805" s="54"/>
      <c r="Q805" s="54"/>
      <c r="R805" s="54"/>
      <c r="S805" s="54"/>
      <c r="T805" s="54"/>
      <c r="U805" s="54"/>
      <c r="V805" s="54"/>
      <c r="W805" s="54"/>
      <c r="X805" s="54"/>
      <c r="Y805" s="54"/>
      <c r="Z805" s="54"/>
      <c r="AA805" s="54"/>
      <c r="AB805" s="54"/>
      <c r="AC805" s="54"/>
      <c r="AD805" s="54"/>
      <c r="AE805" s="54"/>
      <c r="AF805" s="54"/>
    </row>
    <row r="806" spans="1:32" ht="18.75" x14ac:dyDescent="0.3">
      <c r="A806" s="54"/>
      <c r="B806" s="54"/>
      <c r="C806" s="54"/>
      <c r="D806" s="54"/>
      <c r="E806" s="54"/>
      <c r="F806" s="54"/>
      <c r="G806" s="103"/>
      <c r="H806" s="103"/>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c r="AF806" s="54"/>
    </row>
    <row r="807" spans="1:32" ht="18.75" x14ac:dyDescent="0.3">
      <c r="A807" s="54"/>
      <c r="B807" s="54"/>
      <c r="C807" s="54"/>
      <c r="D807" s="54"/>
      <c r="E807" s="54"/>
      <c r="F807" s="54"/>
      <c r="G807" s="103"/>
      <c r="H807" s="103"/>
      <c r="I807" s="54"/>
      <c r="J807" s="54"/>
      <c r="K807" s="54"/>
      <c r="L807" s="54"/>
      <c r="M807" s="54"/>
      <c r="N807" s="54"/>
      <c r="O807" s="54"/>
      <c r="P807" s="54"/>
      <c r="Q807" s="54"/>
      <c r="R807" s="54"/>
      <c r="S807" s="54"/>
      <c r="T807" s="54"/>
      <c r="U807" s="54"/>
      <c r="V807" s="54"/>
      <c r="W807" s="54"/>
      <c r="X807" s="54"/>
      <c r="Y807" s="54"/>
      <c r="Z807" s="54"/>
      <c r="AA807" s="54"/>
      <c r="AB807" s="54"/>
      <c r="AC807" s="54"/>
      <c r="AD807" s="54"/>
      <c r="AE807" s="54"/>
      <c r="AF807" s="54"/>
    </row>
    <row r="808" spans="1:32" ht="18.75" x14ac:dyDescent="0.3">
      <c r="A808" s="54"/>
      <c r="B808" s="54"/>
      <c r="C808" s="54"/>
      <c r="D808" s="54"/>
      <c r="E808" s="54"/>
      <c r="F808" s="54"/>
      <c r="G808" s="103"/>
      <c r="H808" s="103"/>
      <c r="I808" s="54"/>
      <c r="J808" s="54"/>
      <c r="K808" s="54"/>
      <c r="L808" s="54"/>
      <c r="M808" s="54"/>
      <c r="N808" s="54"/>
      <c r="O808" s="54"/>
      <c r="P808" s="54"/>
      <c r="Q808" s="54"/>
      <c r="R808" s="54"/>
      <c r="S808" s="54"/>
      <c r="T808" s="54"/>
      <c r="U808" s="54"/>
      <c r="V808" s="54"/>
      <c r="W808" s="54"/>
      <c r="X808" s="54"/>
      <c r="Y808" s="54"/>
      <c r="Z808" s="54"/>
      <c r="AA808" s="54"/>
      <c r="AB808" s="54"/>
      <c r="AC808" s="54"/>
      <c r="AD808" s="54"/>
      <c r="AE808" s="54"/>
      <c r="AF808" s="54"/>
    </row>
    <row r="809" spans="1:32" ht="18.75" x14ac:dyDescent="0.3">
      <c r="A809" s="54"/>
      <c r="B809" s="54"/>
      <c r="C809" s="54"/>
      <c r="D809" s="54"/>
      <c r="E809" s="54"/>
      <c r="F809" s="54"/>
      <c r="G809" s="103"/>
      <c r="H809" s="103"/>
      <c r="I809" s="54"/>
      <c r="J809" s="54"/>
      <c r="K809" s="54"/>
      <c r="L809" s="54"/>
      <c r="M809" s="54"/>
      <c r="N809" s="54"/>
      <c r="O809" s="54"/>
      <c r="P809" s="54"/>
      <c r="Q809" s="54"/>
      <c r="R809" s="54"/>
      <c r="S809" s="54"/>
      <c r="T809" s="54"/>
      <c r="U809" s="54"/>
      <c r="V809" s="54"/>
      <c r="W809" s="54"/>
      <c r="X809" s="54"/>
      <c r="Y809" s="54"/>
      <c r="Z809" s="54"/>
      <c r="AA809" s="54"/>
      <c r="AB809" s="54"/>
      <c r="AC809" s="54"/>
      <c r="AD809" s="54"/>
      <c r="AE809" s="54"/>
      <c r="AF809" s="54"/>
    </row>
    <row r="810" spans="1:32" ht="18.75" x14ac:dyDescent="0.3">
      <c r="A810" s="54"/>
      <c r="B810" s="54"/>
      <c r="C810" s="54"/>
      <c r="D810" s="54"/>
      <c r="E810" s="54"/>
      <c r="F810" s="54"/>
      <c r="G810" s="103"/>
      <c r="H810" s="103"/>
      <c r="I810" s="54"/>
      <c r="J810" s="54"/>
      <c r="K810" s="54"/>
      <c r="L810" s="54"/>
      <c r="M810" s="54"/>
      <c r="N810" s="54"/>
      <c r="O810" s="54"/>
      <c r="P810" s="54"/>
      <c r="Q810" s="54"/>
      <c r="R810" s="54"/>
      <c r="S810" s="54"/>
      <c r="T810" s="54"/>
      <c r="U810" s="54"/>
      <c r="V810" s="54"/>
      <c r="W810" s="54"/>
      <c r="X810" s="54"/>
      <c r="Y810" s="54"/>
      <c r="Z810" s="54"/>
      <c r="AA810" s="54"/>
      <c r="AB810" s="54"/>
      <c r="AC810" s="54"/>
      <c r="AD810" s="54"/>
      <c r="AE810" s="54"/>
      <c r="AF810" s="54"/>
    </row>
    <row r="811" spans="1:32" ht="18.75" x14ac:dyDescent="0.3">
      <c r="A811" s="54"/>
      <c r="B811" s="54"/>
      <c r="C811" s="54"/>
      <c r="D811" s="54"/>
      <c r="E811" s="54"/>
      <c r="F811" s="54"/>
      <c r="G811" s="103"/>
      <c r="H811" s="103"/>
      <c r="I811" s="54"/>
      <c r="J811" s="54"/>
      <c r="K811" s="54"/>
      <c r="L811" s="54"/>
      <c r="M811" s="54"/>
      <c r="N811" s="54"/>
      <c r="O811" s="54"/>
      <c r="P811" s="54"/>
      <c r="Q811" s="54"/>
      <c r="R811" s="54"/>
      <c r="S811" s="54"/>
      <c r="T811" s="54"/>
      <c r="U811" s="54"/>
      <c r="V811" s="54"/>
      <c r="W811" s="54"/>
      <c r="X811" s="54"/>
      <c r="Y811" s="54"/>
      <c r="Z811" s="54"/>
      <c r="AA811" s="54"/>
      <c r="AB811" s="54"/>
      <c r="AC811" s="54"/>
      <c r="AD811" s="54"/>
      <c r="AE811" s="54"/>
      <c r="AF811" s="54"/>
    </row>
    <row r="812" spans="1:32" ht="18.75" x14ac:dyDescent="0.3">
      <c r="A812" s="54"/>
      <c r="B812" s="54"/>
      <c r="C812" s="54"/>
      <c r="D812" s="54"/>
      <c r="E812" s="54"/>
      <c r="F812" s="54"/>
      <c r="G812" s="103"/>
      <c r="H812" s="103"/>
      <c r="I812" s="54"/>
      <c r="J812" s="54"/>
      <c r="K812" s="54"/>
      <c r="L812" s="54"/>
      <c r="M812" s="54"/>
      <c r="N812" s="54"/>
      <c r="O812" s="54"/>
      <c r="P812" s="54"/>
      <c r="Q812" s="54"/>
      <c r="R812" s="54"/>
      <c r="S812" s="54"/>
      <c r="T812" s="54"/>
      <c r="U812" s="54"/>
      <c r="V812" s="54"/>
      <c r="W812" s="54"/>
      <c r="X812" s="54"/>
      <c r="Y812" s="54"/>
      <c r="Z812" s="54"/>
      <c r="AA812" s="54"/>
      <c r="AB812" s="54"/>
      <c r="AC812" s="54"/>
      <c r="AD812" s="54"/>
      <c r="AE812" s="54"/>
      <c r="AF812" s="54"/>
    </row>
    <row r="813" spans="1:32" ht="18.75" x14ac:dyDescent="0.3">
      <c r="A813" s="54"/>
      <c r="B813" s="54"/>
      <c r="C813" s="54"/>
      <c r="D813" s="54"/>
      <c r="E813" s="54"/>
      <c r="F813" s="54"/>
      <c r="G813" s="103"/>
      <c r="H813" s="103"/>
      <c r="I813" s="54"/>
      <c r="J813" s="54"/>
      <c r="K813" s="54"/>
      <c r="L813" s="54"/>
      <c r="M813" s="54"/>
      <c r="N813" s="54"/>
      <c r="O813" s="54"/>
      <c r="P813" s="54"/>
      <c r="Q813" s="54"/>
      <c r="R813" s="54"/>
      <c r="S813" s="54"/>
      <c r="T813" s="54"/>
      <c r="U813" s="54"/>
      <c r="V813" s="54"/>
      <c r="W813" s="54"/>
      <c r="X813" s="54"/>
      <c r="Y813" s="54"/>
      <c r="Z813" s="54"/>
      <c r="AA813" s="54"/>
      <c r="AB813" s="54"/>
      <c r="AC813" s="54"/>
      <c r="AD813" s="54"/>
      <c r="AE813" s="54"/>
      <c r="AF813" s="54"/>
    </row>
    <row r="814" spans="1:32" ht="18.75" x14ac:dyDescent="0.3">
      <c r="A814" s="54"/>
      <c r="B814" s="54"/>
      <c r="C814" s="54"/>
      <c r="D814" s="54"/>
      <c r="E814" s="54"/>
      <c r="F814" s="54"/>
      <c r="G814" s="103"/>
      <c r="H814" s="103"/>
      <c r="I814" s="54"/>
      <c r="J814" s="54"/>
      <c r="K814" s="54"/>
      <c r="L814" s="54"/>
      <c r="M814" s="54"/>
      <c r="N814" s="54"/>
      <c r="O814" s="54"/>
      <c r="P814" s="54"/>
      <c r="Q814" s="54"/>
      <c r="R814" s="54"/>
      <c r="S814" s="54"/>
      <c r="T814" s="54"/>
      <c r="U814" s="54"/>
      <c r="V814" s="54"/>
      <c r="W814" s="54"/>
      <c r="X814" s="54"/>
      <c r="Y814" s="54"/>
      <c r="Z814" s="54"/>
      <c r="AA814" s="54"/>
      <c r="AB814" s="54"/>
      <c r="AC814" s="54"/>
      <c r="AD814" s="54"/>
      <c r="AE814" s="54"/>
      <c r="AF814" s="54"/>
    </row>
    <row r="815" spans="1:32" ht="18.75" x14ac:dyDescent="0.3">
      <c r="A815" s="54"/>
      <c r="B815" s="54"/>
      <c r="C815" s="54"/>
      <c r="D815" s="54"/>
      <c r="E815" s="54"/>
      <c r="F815" s="54"/>
      <c r="G815" s="103"/>
      <c r="H815" s="103"/>
      <c r="I815" s="54"/>
      <c r="J815" s="54"/>
      <c r="K815" s="54"/>
      <c r="L815" s="54"/>
      <c r="M815" s="54"/>
      <c r="N815" s="54"/>
      <c r="O815" s="54"/>
      <c r="P815" s="54"/>
      <c r="Q815" s="54"/>
      <c r="R815" s="54"/>
      <c r="S815" s="54"/>
      <c r="T815" s="54"/>
      <c r="U815" s="54"/>
      <c r="V815" s="54"/>
      <c r="W815" s="54"/>
      <c r="X815" s="54"/>
      <c r="Y815" s="54"/>
      <c r="Z815" s="54"/>
      <c r="AA815" s="54"/>
      <c r="AB815" s="54"/>
      <c r="AC815" s="54"/>
      <c r="AD815" s="54"/>
      <c r="AE815" s="54"/>
      <c r="AF815" s="54"/>
    </row>
    <row r="816" spans="1:32" ht="18.75" x14ac:dyDescent="0.3">
      <c r="A816" s="54"/>
      <c r="B816" s="54"/>
      <c r="C816" s="54"/>
      <c r="D816" s="54"/>
      <c r="E816" s="54"/>
      <c r="F816" s="54"/>
      <c r="G816" s="103"/>
      <c r="H816" s="103"/>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c r="AF816" s="54"/>
    </row>
    <row r="817" spans="1:32" ht="18.75" x14ac:dyDescent="0.3">
      <c r="A817" s="54"/>
      <c r="B817" s="54"/>
      <c r="C817" s="54"/>
      <c r="D817" s="54"/>
      <c r="E817" s="54"/>
      <c r="F817" s="54"/>
      <c r="G817" s="103"/>
      <c r="H817" s="103"/>
      <c r="I817" s="54"/>
      <c r="J817" s="54"/>
      <c r="K817" s="54"/>
      <c r="L817" s="54"/>
      <c r="M817" s="54"/>
      <c r="N817" s="54"/>
      <c r="O817" s="54"/>
      <c r="P817" s="54"/>
      <c r="Q817" s="54"/>
      <c r="R817" s="54"/>
      <c r="S817" s="54"/>
      <c r="T817" s="54"/>
      <c r="U817" s="54"/>
      <c r="V817" s="54"/>
      <c r="W817" s="54"/>
      <c r="X817" s="54"/>
      <c r="Y817" s="54"/>
      <c r="Z817" s="54"/>
      <c r="AA817" s="54"/>
      <c r="AB817" s="54"/>
      <c r="AC817" s="54"/>
      <c r="AD817" s="54"/>
      <c r="AE817" s="54"/>
      <c r="AF817" s="54"/>
    </row>
    <row r="818" spans="1:32" ht="18.75" x14ac:dyDescent="0.3">
      <c r="A818" s="54"/>
      <c r="B818" s="54"/>
      <c r="C818" s="54"/>
      <c r="D818" s="54"/>
      <c r="E818" s="54"/>
      <c r="F818" s="54"/>
      <c r="G818" s="103"/>
      <c r="H818" s="103"/>
      <c r="I818" s="54"/>
      <c r="J818" s="54"/>
      <c r="K818" s="54"/>
      <c r="L818" s="54"/>
      <c r="M818" s="54"/>
      <c r="N818" s="54"/>
      <c r="O818" s="54"/>
      <c r="P818" s="54"/>
      <c r="Q818" s="54"/>
      <c r="R818" s="54"/>
      <c r="S818" s="54"/>
      <c r="T818" s="54"/>
      <c r="U818" s="54"/>
      <c r="V818" s="54"/>
      <c r="W818" s="54"/>
      <c r="X818" s="54"/>
      <c r="Y818" s="54"/>
      <c r="Z818" s="54"/>
      <c r="AA818" s="54"/>
      <c r="AB818" s="54"/>
      <c r="AC818" s="54"/>
      <c r="AD818" s="54"/>
      <c r="AE818" s="54"/>
      <c r="AF818" s="54"/>
    </row>
    <row r="819" spans="1:32" ht="18.75" x14ac:dyDescent="0.3">
      <c r="A819" s="54"/>
      <c r="B819" s="54"/>
      <c r="C819" s="54"/>
      <c r="D819" s="54"/>
      <c r="E819" s="54"/>
      <c r="F819" s="54"/>
      <c r="G819" s="103"/>
      <c r="H819" s="103"/>
      <c r="I819" s="54"/>
      <c r="J819" s="54"/>
      <c r="K819" s="54"/>
      <c r="L819" s="54"/>
      <c r="M819" s="54"/>
      <c r="N819" s="54"/>
      <c r="O819" s="54"/>
      <c r="P819" s="54"/>
      <c r="Q819" s="54"/>
      <c r="R819" s="54"/>
      <c r="S819" s="54"/>
      <c r="T819" s="54"/>
      <c r="U819" s="54"/>
      <c r="V819" s="54"/>
      <c r="W819" s="54"/>
      <c r="X819" s="54"/>
      <c r="Y819" s="54"/>
      <c r="Z819" s="54"/>
      <c r="AA819" s="54"/>
      <c r="AB819" s="54"/>
      <c r="AC819" s="54"/>
      <c r="AD819" s="54"/>
      <c r="AE819" s="54"/>
      <c r="AF819" s="54"/>
    </row>
    <row r="820" spans="1:32" ht="18.75" x14ac:dyDescent="0.3">
      <c r="A820" s="54"/>
      <c r="B820" s="54"/>
      <c r="C820" s="54"/>
      <c r="D820" s="54"/>
      <c r="E820" s="54"/>
      <c r="F820" s="54"/>
      <c r="G820" s="103"/>
      <c r="H820" s="103"/>
      <c r="I820" s="54"/>
      <c r="J820" s="54"/>
      <c r="K820" s="54"/>
      <c r="L820" s="54"/>
      <c r="M820" s="54"/>
      <c r="N820" s="54"/>
      <c r="O820" s="54"/>
      <c r="P820" s="54"/>
      <c r="Q820" s="54"/>
      <c r="R820" s="54"/>
      <c r="S820" s="54"/>
      <c r="T820" s="54"/>
      <c r="U820" s="54"/>
      <c r="V820" s="54"/>
      <c r="W820" s="54"/>
      <c r="X820" s="54"/>
      <c r="Y820" s="54"/>
      <c r="Z820" s="54"/>
      <c r="AA820" s="54"/>
      <c r="AB820" s="54"/>
      <c r="AC820" s="54"/>
      <c r="AD820" s="54"/>
      <c r="AE820" s="54"/>
      <c r="AF820" s="54"/>
    </row>
    <row r="821" spans="1:32" ht="18.75" x14ac:dyDescent="0.3">
      <c r="A821" s="54"/>
      <c r="B821" s="54"/>
      <c r="C821" s="54"/>
      <c r="D821" s="54"/>
      <c r="E821" s="54"/>
      <c r="F821" s="54"/>
      <c r="G821" s="103"/>
      <c r="H821" s="103"/>
      <c r="I821" s="54"/>
      <c r="J821" s="54"/>
      <c r="K821" s="54"/>
      <c r="L821" s="54"/>
      <c r="M821" s="54"/>
      <c r="N821" s="54"/>
      <c r="O821" s="54"/>
      <c r="P821" s="54"/>
      <c r="Q821" s="54"/>
      <c r="R821" s="54"/>
      <c r="S821" s="54"/>
      <c r="T821" s="54"/>
      <c r="U821" s="54"/>
      <c r="V821" s="54"/>
      <c r="W821" s="54"/>
      <c r="X821" s="54"/>
      <c r="Y821" s="54"/>
      <c r="Z821" s="54"/>
      <c r="AA821" s="54"/>
      <c r="AB821" s="54"/>
      <c r="AC821" s="54"/>
      <c r="AD821" s="54"/>
      <c r="AE821" s="54"/>
      <c r="AF821" s="54"/>
    </row>
    <row r="822" spans="1:32" ht="18.75" x14ac:dyDescent="0.3">
      <c r="A822" s="54"/>
      <c r="B822" s="54"/>
      <c r="C822" s="54"/>
      <c r="D822" s="54"/>
      <c r="E822" s="54"/>
      <c r="F822" s="54"/>
      <c r="G822" s="103"/>
      <c r="H822" s="103"/>
      <c r="I822" s="54"/>
      <c r="J822" s="54"/>
      <c r="K822" s="54"/>
      <c r="L822" s="54"/>
      <c r="M822" s="54"/>
      <c r="N822" s="54"/>
      <c r="O822" s="54"/>
      <c r="P822" s="54"/>
      <c r="Q822" s="54"/>
      <c r="R822" s="54"/>
      <c r="S822" s="54"/>
      <c r="T822" s="54"/>
      <c r="U822" s="54"/>
      <c r="V822" s="54"/>
      <c r="W822" s="54"/>
      <c r="X822" s="54"/>
      <c r="Y822" s="54"/>
      <c r="Z822" s="54"/>
      <c r="AA822" s="54"/>
      <c r="AB822" s="54"/>
      <c r="AC822" s="54"/>
      <c r="AD822" s="54"/>
      <c r="AE822" s="54"/>
      <c r="AF822" s="54"/>
    </row>
    <row r="823" spans="1:32" ht="18.75" x14ac:dyDescent="0.3">
      <c r="A823" s="54"/>
      <c r="B823" s="54"/>
      <c r="C823" s="54"/>
      <c r="D823" s="54"/>
      <c r="E823" s="54"/>
      <c r="F823" s="54"/>
      <c r="G823" s="103"/>
      <c r="H823" s="103"/>
      <c r="I823" s="54"/>
      <c r="J823" s="54"/>
      <c r="K823" s="54"/>
      <c r="L823" s="54"/>
      <c r="M823" s="54"/>
      <c r="N823" s="54"/>
      <c r="O823" s="54"/>
      <c r="P823" s="54"/>
      <c r="Q823" s="54"/>
      <c r="R823" s="54"/>
      <c r="S823" s="54"/>
      <c r="T823" s="54"/>
      <c r="U823" s="54"/>
      <c r="V823" s="54"/>
      <c r="W823" s="54"/>
      <c r="X823" s="54"/>
      <c r="Y823" s="54"/>
      <c r="Z823" s="54"/>
      <c r="AA823" s="54"/>
      <c r="AB823" s="54"/>
      <c r="AC823" s="54"/>
      <c r="AD823" s="54"/>
      <c r="AE823" s="54"/>
      <c r="AF823" s="54"/>
    </row>
    <row r="824" spans="1:32" ht="18.75" x14ac:dyDescent="0.3">
      <c r="A824" s="54"/>
      <c r="B824" s="54"/>
      <c r="C824" s="54"/>
      <c r="D824" s="54"/>
      <c r="E824" s="54"/>
      <c r="F824" s="54"/>
      <c r="G824" s="103"/>
      <c r="H824" s="103"/>
      <c r="I824" s="54"/>
      <c r="J824" s="54"/>
      <c r="K824" s="54"/>
      <c r="L824" s="54"/>
      <c r="M824" s="54"/>
      <c r="N824" s="54"/>
      <c r="O824" s="54"/>
      <c r="P824" s="54"/>
      <c r="Q824" s="54"/>
      <c r="R824" s="54"/>
      <c r="S824" s="54"/>
      <c r="T824" s="54"/>
      <c r="U824" s="54"/>
      <c r="V824" s="54"/>
      <c r="W824" s="54"/>
      <c r="X824" s="54"/>
      <c r="Y824" s="54"/>
      <c r="Z824" s="54"/>
      <c r="AA824" s="54"/>
      <c r="AB824" s="54"/>
      <c r="AC824" s="54"/>
      <c r="AD824" s="54"/>
      <c r="AE824" s="54"/>
      <c r="AF824" s="54"/>
    </row>
    <row r="825" spans="1:32" ht="18.75" x14ac:dyDescent="0.3">
      <c r="A825" s="54"/>
      <c r="B825" s="54"/>
      <c r="C825" s="54"/>
      <c r="D825" s="54"/>
      <c r="E825" s="54"/>
      <c r="F825" s="54"/>
      <c r="G825" s="103"/>
      <c r="H825" s="103"/>
      <c r="I825" s="54"/>
      <c r="J825" s="54"/>
      <c r="K825" s="54"/>
      <c r="L825" s="54"/>
      <c r="M825" s="54"/>
      <c r="N825" s="54"/>
      <c r="O825" s="54"/>
      <c r="P825" s="54"/>
      <c r="Q825" s="54"/>
      <c r="R825" s="54"/>
      <c r="S825" s="54"/>
      <c r="T825" s="54"/>
      <c r="U825" s="54"/>
      <c r="V825" s="54"/>
      <c r="W825" s="54"/>
      <c r="X825" s="54"/>
      <c r="Y825" s="54"/>
      <c r="Z825" s="54"/>
      <c r="AA825" s="54"/>
      <c r="AB825" s="54"/>
      <c r="AC825" s="54"/>
      <c r="AD825" s="54"/>
      <c r="AE825" s="54"/>
      <c r="AF825" s="54"/>
    </row>
    <row r="826" spans="1:32" ht="18.75" x14ac:dyDescent="0.3">
      <c r="A826" s="54"/>
      <c r="B826" s="54"/>
      <c r="C826" s="54"/>
      <c r="D826" s="54"/>
      <c r="E826" s="54"/>
      <c r="F826" s="54"/>
      <c r="G826" s="103"/>
      <c r="H826" s="103"/>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c r="AF826" s="54"/>
    </row>
    <row r="827" spans="1:32" ht="18.75" x14ac:dyDescent="0.3">
      <c r="A827" s="54"/>
      <c r="B827" s="54"/>
      <c r="C827" s="54"/>
      <c r="D827" s="54"/>
      <c r="E827" s="54"/>
      <c r="F827" s="54"/>
      <c r="G827" s="103"/>
      <c r="H827" s="103"/>
      <c r="I827" s="54"/>
      <c r="J827" s="54"/>
      <c r="K827" s="54"/>
      <c r="L827" s="54"/>
      <c r="M827" s="54"/>
      <c r="N827" s="54"/>
      <c r="O827" s="54"/>
      <c r="P827" s="54"/>
      <c r="Q827" s="54"/>
      <c r="R827" s="54"/>
      <c r="S827" s="54"/>
      <c r="T827" s="54"/>
      <c r="U827" s="54"/>
      <c r="V827" s="54"/>
      <c r="W827" s="54"/>
      <c r="X827" s="54"/>
      <c r="Y827" s="54"/>
      <c r="Z827" s="54"/>
      <c r="AA827" s="54"/>
      <c r="AB827" s="54"/>
      <c r="AC827" s="54"/>
      <c r="AD827" s="54"/>
      <c r="AE827" s="54"/>
      <c r="AF827" s="54"/>
    </row>
    <row r="828" spans="1:32" ht="18.75" x14ac:dyDescent="0.3">
      <c r="A828" s="54"/>
      <c r="B828" s="54"/>
      <c r="C828" s="54"/>
      <c r="D828" s="54"/>
      <c r="E828" s="54"/>
      <c r="F828" s="54"/>
      <c r="G828" s="103"/>
      <c r="H828" s="103"/>
      <c r="I828" s="54"/>
      <c r="J828" s="54"/>
      <c r="K828" s="54"/>
      <c r="L828" s="54"/>
      <c r="M828" s="54"/>
      <c r="N828" s="54"/>
      <c r="O828" s="54"/>
      <c r="P828" s="54"/>
      <c r="Q828" s="54"/>
      <c r="R828" s="54"/>
      <c r="S828" s="54"/>
      <c r="T828" s="54"/>
      <c r="U828" s="54"/>
      <c r="V828" s="54"/>
      <c r="W828" s="54"/>
      <c r="X828" s="54"/>
      <c r="Y828" s="54"/>
      <c r="Z828" s="54"/>
      <c r="AA828" s="54"/>
      <c r="AB828" s="54"/>
      <c r="AC828" s="54"/>
      <c r="AD828" s="54"/>
      <c r="AE828" s="54"/>
      <c r="AF828" s="54"/>
    </row>
    <row r="829" spans="1:32" ht="18.75" x14ac:dyDescent="0.3">
      <c r="A829" s="54"/>
      <c r="B829" s="54"/>
      <c r="C829" s="54"/>
      <c r="D829" s="54"/>
      <c r="E829" s="54"/>
      <c r="F829" s="54"/>
      <c r="G829" s="103"/>
      <c r="H829" s="103"/>
      <c r="I829" s="54"/>
      <c r="J829" s="54"/>
      <c r="K829" s="54"/>
      <c r="L829" s="54"/>
      <c r="M829" s="54"/>
      <c r="N829" s="54"/>
      <c r="O829" s="54"/>
      <c r="P829" s="54"/>
      <c r="Q829" s="54"/>
      <c r="R829" s="54"/>
      <c r="S829" s="54"/>
      <c r="T829" s="54"/>
      <c r="U829" s="54"/>
      <c r="V829" s="54"/>
      <c r="W829" s="54"/>
      <c r="X829" s="54"/>
      <c r="Y829" s="54"/>
      <c r="Z829" s="54"/>
      <c r="AA829" s="54"/>
      <c r="AB829" s="54"/>
      <c r="AC829" s="54"/>
      <c r="AD829" s="54"/>
      <c r="AE829" s="54"/>
      <c r="AF829" s="54"/>
    </row>
    <row r="830" spans="1:32" ht="18.75" x14ac:dyDescent="0.3">
      <c r="A830" s="54"/>
      <c r="B830" s="54"/>
      <c r="C830" s="54"/>
      <c r="D830" s="54"/>
      <c r="E830" s="54"/>
      <c r="F830" s="54"/>
      <c r="G830" s="103"/>
      <c r="H830" s="103"/>
      <c r="I830" s="54"/>
      <c r="J830" s="54"/>
      <c r="K830" s="54"/>
      <c r="L830" s="54"/>
      <c r="M830" s="54"/>
      <c r="N830" s="54"/>
      <c r="O830" s="54"/>
      <c r="P830" s="54"/>
      <c r="Q830" s="54"/>
      <c r="R830" s="54"/>
      <c r="S830" s="54"/>
      <c r="T830" s="54"/>
      <c r="U830" s="54"/>
      <c r="V830" s="54"/>
      <c r="W830" s="54"/>
      <c r="X830" s="54"/>
      <c r="Y830" s="54"/>
      <c r="Z830" s="54"/>
      <c r="AA830" s="54"/>
      <c r="AB830" s="54"/>
      <c r="AC830" s="54"/>
      <c r="AD830" s="54"/>
      <c r="AE830" s="54"/>
      <c r="AF830" s="54"/>
    </row>
    <row r="831" spans="1:32" ht="18.75" x14ac:dyDescent="0.3">
      <c r="A831" s="54"/>
      <c r="B831" s="54"/>
      <c r="C831" s="54"/>
      <c r="D831" s="54"/>
      <c r="E831" s="54"/>
      <c r="F831" s="54"/>
      <c r="G831" s="103"/>
      <c r="H831" s="103"/>
      <c r="I831" s="54"/>
      <c r="J831" s="54"/>
      <c r="K831" s="54"/>
      <c r="L831" s="54"/>
      <c r="M831" s="54"/>
      <c r="N831" s="54"/>
      <c r="O831" s="54"/>
      <c r="P831" s="54"/>
      <c r="Q831" s="54"/>
      <c r="R831" s="54"/>
      <c r="S831" s="54"/>
      <c r="T831" s="54"/>
      <c r="U831" s="54"/>
      <c r="V831" s="54"/>
      <c r="W831" s="54"/>
      <c r="X831" s="54"/>
      <c r="Y831" s="54"/>
      <c r="Z831" s="54"/>
      <c r="AA831" s="54"/>
      <c r="AB831" s="54"/>
      <c r="AC831" s="54"/>
      <c r="AD831" s="54"/>
      <c r="AE831" s="54"/>
      <c r="AF831" s="54"/>
    </row>
    <row r="832" spans="1:32" ht="18.75" x14ac:dyDescent="0.3">
      <c r="A832" s="54"/>
      <c r="B832" s="54"/>
      <c r="C832" s="54"/>
      <c r="D832" s="54"/>
      <c r="E832" s="54"/>
      <c r="F832" s="54"/>
      <c r="G832" s="103"/>
      <c r="H832" s="103"/>
      <c r="I832" s="54"/>
      <c r="J832" s="54"/>
      <c r="K832" s="54"/>
      <c r="L832" s="54"/>
      <c r="M832" s="54"/>
      <c r="N832" s="54"/>
      <c r="O832" s="54"/>
      <c r="P832" s="54"/>
      <c r="Q832" s="54"/>
      <c r="R832" s="54"/>
      <c r="S832" s="54"/>
      <c r="T832" s="54"/>
      <c r="U832" s="54"/>
      <c r="V832" s="54"/>
      <c r="W832" s="54"/>
      <c r="X832" s="54"/>
      <c r="Y832" s="54"/>
      <c r="Z832" s="54"/>
      <c r="AA832" s="54"/>
      <c r="AB832" s="54"/>
      <c r="AC832" s="54"/>
      <c r="AD832" s="54"/>
      <c r="AE832" s="54"/>
      <c r="AF832" s="54"/>
    </row>
    <row r="833" spans="1:32" ht="18.75" x14ac:dyDescent="0.3">
      <c r="A833" s="54"/>
      <c r="B833" s="54"/>
      <c r="C833" s="54"/>
      <c r="D833" s="54"/>
      <c r="E833" s="54"/>
      <c r="F833" s="54"/>
      <c r="G833" s="103"/>
      <c r="H833" s="103"/>
      <c r="I833" s="54"/>
      <c r="J833" s="54"/>
      <c r="K833" s="54"/>
      <c r="L833" s="54"/>
      <c r="M833" s="54"/>
      <c r="N833" s="54"/>
      <c r="O833" s="54"/>
      <c r="P833" s="54"/>
      <c r="Q833" s="54"/>
      <c r="R833" s="54"/>
      <c r="S833" s="54"/>
      <c r="T833" s="54"/>
      <c r="U833" s="54"/>
      <c r="V833" s="54"/>
      <c r="W833" s="54"/>
      <c r="X833" s="54"/>
      <c r="Y833" s="54"/>
      <c r="Z833" s="54"/>
      <c r="AA833" s="54"/>
      <c r="AB833" s="54"/>
      <c r="AC833" s="54"/>
      <c r="AD833" s="54"/>
      <c r="AE833" s="54"/>
      <c r="AF833" s="54"/>
    </row>
    <row r="834" spans="1:32" ht="18.75" x14ac:dyDescent="0.3">
      <c r="A834" s="54"/>
      <c r="B834" s="54"/>
      <c r="C834" s="54"/>
      <c r="D834" s="54"/>
      <c r="E834" s="54"/>
      <c r="F834" s="54"/>
      <c r="G834" s="103"/>
      <c r="H834" s="103"/>
      <c r="I834" s="54"/>
      <c r="J834" s="54"/>
      <c r="K834" s="54"/>
      <c r="L834" s="54"/>
      <c r="M834" s="54"/>
      <c r="N834" s="54"/>
      <c r="O834" s="54"/>
      <c r="P834" s="54"/>
      <c r="Q834" s="54"/>
      <c r="R834" s="54"/>
      <c r="S834" s="54"/>
      <c r="T834" s="54"/>
      <c r="U834" s="54"/>
      <c r="V834" s="54"/>
      <c r="W834" s="54"/>
      <c r="X834" s="54"/>
      <c r="Y834" s="54"/>
      <c r="Z834" s="54"/>
      <c r="AA834" s="54"/>
      <c r="AB834" s="54"/>
      <c r="AC834" s="54"/>
      <c r="AD834" s="54"/>
      <c r="AE834" s="54"/>
      <c r="AF834" s="54"/>
    </row>
    <row r="835" spans="1:32" ht="18.75" x14ac:dyDescent="0.3">
      <c r="A835" s="54"/>
      <c r="B835" s="54"/>
      <c r="C835" s="54"/>
      <c r="D835" s="54"/>
      <c r="E835" s="54"/>
      <c r="F835" s="54"/>
      <c r="G835" s="103"/>
      <c r="H835" s="103"/>
      <c r="I835" s="54"/>
      <c r="J835" s="54"/>
      <c r="K835" s="54"/>
      <c r="L835" s="54"/>
      <c r="M835" s="54"/>
      <c r="N835" s="54"/>
      <c r="O835" s="54"/>
      <c r="P835" s="54"/>
      <c r="Q835" s="54"/>
      <c r="R835" s="54"/>
      <c r="S835" s="54"/>
      <c r="T835" s="54"/>
      <c r="U835" s="54"/>
      <c r="V835" s="54"/>
      <c r="W835" s="54"/>
      <c r="X835" s="54"/>
      <c r="Y835" s="54"/>
      <c r="Z835" s="54"/>
      <c r="AA835" s="54"/>
      <c r="AB835" s="54"/>
      <c r="AC835" s="54"/>
      <c r="AD835" s="54"/>
      <c r="AE835" s="54"/>
      <c r="AF835" s="54"/>
    </row>
    <row r="836" spans="1:32" ht="18.75" x14ac:dyDescent="0.3">
      <c r="A836" s="54"/>
      <c r="B836" s="54"/>
      <c r="C836" s="54"/>
      <c r="D836" s="54"/>
      <c r="E836" s="54"/>
      <c r="F836" s="54"/>
      <c r="G836" s="103"/>
      <c r="H836" s="103"/>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c r="AF836" s="54"/>
    </row>
    <row r="837" spans="1:32" ht="18.75" x14ac:dyDescent="0.3">
      <c r="A837" s="54"/>
      <c r="B837" s="54"/>
      <c r="C837" s="54"/>
      <c r="D837" s="54"/>
      <c r="E837" s="54"/>
      <c r="F837" s="54"/>
      <c r="G837" s="103"/>
      <c r="H837" s="103"/>
      <c r="I837" s="54"/>
      <c r="J837" s="54"/>
      <c r="K837" s="54"/>
      <c r="L837" s="54"/>
      <c r="M837" s="54"/>
      <c r="N837" s="54"/>
      <c r="O837" s="54"/>
      <c r="P837" s="54"/>
      <c r="Q837" s="54"/>
      <c r="R837" s="54"/>
      <c r="S837" s="54"/>
      <c r="T837" s="54"/>
      <c r="U837" s="54"/>
      <c r="V837" s="54"/>
      <c r="W837" s="54"/>
      <c r="X837" s="54"/>
      <c r="Y837" s="54"/>
      <c r="Z837" s="54"/>
      <c r="AA837" s="54"/>
      <c r="AB837" s="54"/>
      <c r="AC837" s="54"/>
      <c r="AD837" s="54"/>
      <c r="AE837" s="54"/>
      <c r="AF837" s="54"/>
    </row>
    <row r="838" spans="1:32" ht="18.75" x14ac:dyDescent="0.3">
      <c r="A838" s="54"/>
      <c r="B838" s="54"/>
      <c r="C838" s="54"/>
      <c r="D838" s="54"/>
      <c r="E838" s="54"/>
      <c r="F838" s="54"/>
      <c r="G838" s="103"/>
      <c r="H838" s="103"/>
      <c r="I838" s="54"/>
      <c r="J838" s="54"/>
      <c r="K838" s="54"/>
      <c r="L838" s="54"/>
      <c r="M838" s="54"/>
      <c r="N838" s="54"/>
      <c r="O838" s="54"/>
      <c r="P838" s="54"/>
      <c r="Q838" s="54"/>
      <c r="R838" s="54"/>
      <c r="S838" s="54"/>
      <c r="T838" s="54"/>
      <c r="U838" s="54"/>
      <c r="V838" s="54"/>
      <c r="W838" s="54"/>
      <c r="X838" s="54"/>
      <c r="Y838" s="54"/>
      <c r="Z838" s="54"/>
      <c r="AA838" s="54"/>
      <c r="AB838" s="54"/>
      <c r="AC838" s="54"/>
      <c r="AD838" s="54"/>
      <c r="AE838" s="54"/>
      <c r="AF838" s="54"/>
    </row>
    <row r="839" spans="1:32" ht="18.75" x14ac:dyDescent="0.3">
      <c r="A839" s="54"/>
      <c r="B839" s="54"/>
      <c r="C839" s="54"/>
      <c r="D839" s="54"/>
      <c r="E839" s="54"/>
      <c r="F839" s="54"/>
      <c r="G839" s="103"/>
      <c r="H839" s="103"/>
      <c r="I839" s="54"/>
      <c r="J839" s="54"/>
      <c r="K839" s="54"/>
      <c r="L839" s="54"/>
      <c r="M839" s="54"/>
      <c r="N839" s="54"/>
      <c r="O839" s="54"/>
      <c r="P839" s="54"/>
      <c r="Q839" s="54"/>
      <c r="R839" s="54"/>
      <c r="S839" s="54"/>
      <c r="T839" s="54"/>
      <c r="U839" s="54"/>
      <c r="V839" s="54"/>
      <c r="W839" s="54"/>
      <c r="X839" s="54"/>
      <c r="Y839" s="54"/>
      <c r="Z839" s="54"/>
      <c r="AA839" s="54"/>
      <c r="AB839" s="54"/>
      <c r="AC839" s="54"/>
      <c r="AD839" s="54"/>
      <c r="AE839" s="54"/>
      <c r="AF839" s="54"/>
    </row>
    <row r="840" spans="1:32" ht="18.75" x14ac:dyDescent="0.3">
      <c r="A840" s="54"/>
      <c r="B840" s="54"/>
      <c r="C840" s="54"/>
      <c r="D840" s="54"/>
      <c r="E840" s="54"/>
      <c r="F840" s="54"/>
      <c r="G840" s="103"/>
      <c r="H840" s="103"/>
      <c r="I840" s="54"/>
      <c r="J840" s="54"/>
      <c r="K840" s="54"/>
      <c r="L840" s="54"/>
      <c r="M840" s="54"/>
      <c r="N840" s="54"/>
      <c r="O840" s="54"/>
      <c r="P840" s="54"/>
      <c r="Q840" s="54"/>
      <c r="R840" s="54"/>
      <c r="S840" s="54"/>
      <c r="T840" s="54"/>
      <c r="U840" s="54"/>
      <c r="V840" s="54"/>
      <c r="W840" s="54"/>
      <c r="X840" s="54"/>
      <c r="Y840" s="54"/>
      <c r="Z840" s="54"/>
      <c r="AA840" s="54"/>
      <c r="AB840" s="54"/>
      <c r="AC840" s="54"/>
      <c r="AD840" s="54"/>
      <c r="AE840" s="54"/>
      <c r="AF840" s="54"/>
    </row>
    <row r="841" spans="1:32" ht="18.75" x14ac:dyDescent="0.3">
      <c r="A841" s="54"/>
      <c r="B841" s="54"/>
      <c r="C841" s="54"/>
      <c r="D841" s="54"/>
      <c r="E841" s="54"/>
      <c r="F841" s="54"/>
      <c r="G841" s="103"/>
      <c r="H841" s="103"/>
      <c r="I841" s="54"/>
      <c r="J841" s="54"/>
      <c r="K841" s="54"/>
      <c r="L841" s="54"/>
      <c r="M841" s="54"/>
      <c r="N841" s="54"/>
      <c r="O841" s="54"/>
      <c r="P841" s="54"/>
      <c r="Q841" s="54"/>
      <c r="R841" s="54"/>
      <c r="S841" s="54"/>
      <c r="T841" s="54"/>
      <c r="U841" s="54"/>
      <c r="V841" s="54"/>
      <c r="W841" s="54"/>
      <c r="X841" s="54"/>
      <c r="Y841" s="54"/>
      <c r="Z841" s="54"/>
      <c r="AA841" s="54"/>
      <c r="AB841" s="54"/>
      <c r="AC841" s="54"/>
      <c r="AD841" s="54"/>
      <c r="AE841" s="54"/>
      <c r="AF841" s="54"/>
    </row>
    <row r="842" spans="1:32" ht="18.75" x14ac:dyDescent="0.3">
      <c r="A842" s="54"/>
      <c r="B842" s="54"/>
      <c r="C842" s="54"/>
      <c r="D842" s="54"/>
      <c r="E842" s="54"/>
      <c r="F842" s="54"/>
      <c r="G842" s="103"/>
      <c r="H842" s="103"/>
      <c r="I842" s="54"/>
      <c r="J842" s="54"/>
      <c r="K842" s="54"/>
      <c r="L842" s="54"/>
      <c r="M842" s="54"/>
      <c r="N842" s="54"/>
      <c r="O842" s="54"/>
      <c r="P842" s="54"/>
      <c r="Q842" s="54"/>
      <c r="R842" s="54"/>
      <c r="S842" s="54"/>
      <c r="T842" s="54"/>
      <c r="U842" s="54"/>
      <c r="V842" s="54"/>
      <c r="W842" s="54"/>
      <c r="X842" s="54"/>
      <c r="Y842" s="54"/>
      <c r="Z842" s="54"/>
      <c r="AA842" s="54"/>
      <c r="AB842" s="54"/>
      <c r="AC842" s="54"/>
      <c r="AD842" s="54"/>
      <c r="AE842" s="54"/>
      <c r="AF842" s="54"/>
    </row>
    <row r="843" spans="1:32" ht="18.75" x14ac:dyDescent="0.3">
      <c r="A843" s="54"/>
      <c r="B843" s="54"/>
      <c r="C843" s="54"/>
      <c r="D843" s="54"/>
      <c r="E843" s="54"/>
      <c r="F843" s="54"/>
      <c r="G843" s="103"/>
      <c r="H843" s="103"/>
      <c r="I843" s="54"/>
      <c r="J843" s="54"/>
      <c r="K843" s="54"/>
      <c r="L843" s="54"/>
      <c r="M843" s="54"/>
      <c r="N843" s="54"/>
      <c r="O843" s="54"/>
      <c r="P843" s="54"/>
      <c r="Q843" s="54"/>
      <c r="R843" s="54"/>
      <c r="S843" s="54"/>
      <c r="T843" s="54"/>
      <c r="U843" s="54"/>
      <c r="V843" s="54"/>
      <c r="W843" s="54"/>
      <c r="X843" s="54"/>
      <c r="Y843" s="54"/>
      <c r="Z843" s="54"/>
      <c r="AA843" s="54"/>
      <c r="AB843" s="54"/>
      <c r="AC843" s="54"/>
      <c r="AD843" s="54"/>
      <c r="AE843" s="54"/>
      <c r="AF843" s="54"/>
    </row>
    <row r="844" spans="1:32" ht="18.75" x14ac:dyDescent="0.3">
      <c r="A844" s="54"/>
      <c r="B844" s="54"/>
      <c r="C844" s="54"/>
      <c r="D844" s="54"/>
      <c r="E844" s="54"/>
      <c r="F844" s="54"/>
      <c r="G844" s="103"/>
      <c r="H844" s="103"/>
      <c r="I844" s="54"/>
      <c r="J844" s="54"/>
      <c r="K844" s="54"/>
      <c r="L844" s="54"/>
      <c r="M844" s="54"/>
      <c r="N844" s="54"/>
      <c r="O844" s="54"/>
      <c r="P844" s="54"/>
      <c r="Q844" s="54"/>
      <c r="R844" s="54"/>
      <c r="S844" s="54"/>
      <c r="T844" s="54"/>
      <c r="U844" s="54"/>
      <c r="V844" s="54"/>
      <c r="W844" s="54"/>
      <c r="X844" s="54"/>
      <c r="Y844" s="54"/>
      <c r="Z844" s="54"/>
      <c r="AA844" s="54"/>
      <c r="AB844" s="54"/>
      <c r="AC844" s="54"/>
      <c r="AD844" s="54"/>
      <c r="AE844" s="54"/>
      <c r="AF844" s="54"/>
    </row>
    <row r="845" spans="1:32" ht="18.75" x14ac:dyDescent="0.3">
      <c r="A845" s="54"/>
      <c r="B845" s="54"/>
      <c r="C845" s="54"/>
      <c r="D845" s="54"/>
      <c r="E845" s="54"/>
      <c r="F845" s="54"/>
      <c r="G845" s="103"/>
      <c r="H845" s="103"/>
      <c r="I845" s="54"/>
      <c r="J845" s="54"/>
      <c r="K845" s="54"/>
      <c r="L845" s="54"/>
      <c r="M845" s="54"/>
      <c r="N845" s="54"/>
      <c r="O845" s="54"/>
      <c r="P845" s="54"/>
      <c r="Q845" s="54"/>
      <c r="R845" s="54"/>
      <c r="S845" s="54"/>
      <c r="T845" s="54"/>
      <c r="U845" s="54"/>
      <c r="V845" s="54"/>
      <c r="W845" s="54"/>
      <c r="X845" s="54"/>
      <c r="Y845" s="54"/>
      <c r="Z845" s="54"/>
      <c r="AA845" s="54"/>
      <c r="AB845" s="54"/>
      <c r="AC845" s="54"/>
      <c r="AD845" s="54"/>
      <c r="AE845" s="54"/>
      <c r="AF845" s="54"/>
    </row>
    <row r="846" spans="1:32" ht="18.75" x14ac:dyDescent="0.3">
      <c r="A846" s="54"/>
      <c r="B846" s="54"/>
      <c r="C846" s="54"/>
      <c r="D846" s="54"/>
      <c r="E846" s="54"/>
      <c r="F846" s="54"/>
      <c r="G846" s="103"/>
      <c r="H846" s="103"/>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c r="AF846" s="54"/>
    </row>
    <row r="847" spans="1:32" ht="18.75" x14ac:dyDescent="0.3">
      <c r="A847" s="54"/>
      <c r="B847" s="54"/>
      <c r="C847" s="54"/>
      <c r="D847" s="54"/>
      <c r="E847" s="54"/>
      <c r="F847" s="54"/>
      <c r="G847" s="103"/>
      <c r="H847" s="103"/>
      <c r="I847" s="54"/>
      <c r="J847" s="54"/>
      <c r="K847" s="54"/>
      <c r="L847" s="54"/>
      <c r="M847" s="54"/>
      <c r="N847" s="54"/>
      <c r="O847" s="54"/>
      <c r="P847" s="54"/>
      <c r="Q847" s="54"/>
      <c r="R847" s="54"/>
      <c r="S847" s="54"/>
      <c r="T847" s="54"/>
      <c r="U847" s="54"/>
      <c r="V847" s="54"/>
      <c r="W847" s="54"/>
      <c r="X847" s="54"/>
      <c r="Y847" s="54"/>
      <c r="Z847" s="54"/>
      <c r="AA847" s="54"/>
      <c r="AB847" s="54"/>
      <c r="AC847" s="54"/>
      <c r="AD847" s="54"/>
      <c r="AE847" s="54"/>
      <c r="AF847" s="54"/>
    </row>
    <row r="848" spans="1:32" ht="18.75" x14ac:dyDescent="0.3">
      <c r="A848" s="54"/>
      <c r="B848" s="54"/>
      <c r="C848" s="54"/>
      <c r="D848" s="54"/>
      <c r="E848" s="54"/>
      <c r="F848" s="54"/>
      <c r="G848" s="103"/>
      <c r="H848" s="103"/>
      <c r="I848" s="54"/>
      <c r="J848" s="54"/>
      <c r="K848" s="54"/>
      <c r="L848" s="54"/>
      <c r="M848" s="54"/>
      <c r="N848" s="54"/>
      <c r="O848" s="54"/>
      <c r="P848" s="54"/>
      <c r="Q848" s="54"/>
      <c r="R848" s="54"/>
      <c r="S848" s="54"/>
      <c r="T848" s="54"/>
      <c r="U848" s="54"/>
      <c r="V848" s="54"/>
      <c r="W848" s="54"/>
      <c r="X848" s="54"/>
      <c r="Y848" s="54"/>
      <c r="Z848" s="54"/>
      <c r="AA848" s="54"/>
      <c r="AB848" s="54"/>
      <c r="AC848" s="54"/>
      <c r="AD848" s="54"/>
      <c r="AE848" s="54"/>
      <c r="AF848" s="54"/>
    </row>
    <row r="849" spans="1:32" ht="18.75" x14ac:dyDescent="0.3">
      <c r="A849" s="54"/>
      <c r="B849" s="54"/>
      <c r="C849" s="54"/>
      <c r="D849" s="54"/>
      <c r="E849" s="54"/>
      <c r="F849" s="54"/>
      <c r="G849" s="103"/>
      <c r="H849" s="103"/>
      <c r="I849" s="54"/>
      <c r="J849" s="54"/>
      <c r="K849" s="54"/>
      <c r="L849" s="54"/>
      <c r="M849" s="54"/>
      <c r="N849" s="54"/>
      <c r="O849" s="54"/>
      <c r="P849" s="54"/>
      <c r="Q849" s="54"/>
      <c r="R849" s="54"/>
      <c r="S849" s="54"/>
      <c r="T849" s="54"/>
      <c r="U849" s="54"/>
      <c r="V849" s="54"/>
      <c r="W849" s="54"/>
      <c r="X849" s="54"/>
      <c r="Y849" s="54"/>
      <c r="Z849" s="54"/>
      <c r="AA849" s="54"/>
      <c r="AB849" s="54"/>
      <c r="AC849" s="54"/>
      <c r="AD849" s="54"/>
      <c r="AE849" s="54"/>
      <c r="AF849" s="54"/>
    </row>
    <row r="850" spans="1:32" ht="18.75" x14ac:dyDescent="0.3">
      <c r="A850" s="54"/>
      <c r="B850" s="54"/>
      <c r="C850" s="54"/>
      <c r="D850" s="54"/>
      <c r="E850" s="54"/>
      <c r="F850" s="54"/>
      <c r="G850" s="103"/>
      <c r="H850" s="103"/>
      <c r="I850" s="54"/>
      <c r="J850" s="54"/>
      <c r="K850" s="54"/>
      <c r="L850" s="54"/>
      <c r="M850" s="54"/>
      <c r="N850" s="54"/>
      <c r="O850" s="54"/>
      <c r="P850" s="54"/>
      <c r="Q850" s="54"/>
      <c r="R850" s="54"/>
      <c r="S850" s="54"/>
      <c r="T850" s="54"/>
      <c r="U850" s="54"/>
      <c r="V850" s="54"/>
      <c r="W850" s="54"/>
      <c r="X850" s="54"/>
      <c r="Y850" s="54"/>
      <c r="Z850" s="54"/>
      <c r="AA850" s="54"/>
      <c r="AB850" s="54"/>
      <c r="AC850" s="54"/>
      <c r="AD850" s="54"/>
      <c r="AE850" s="54"/>
      <c r="AF850" s="54"/>
    </row>
    <row r="851" spans="1:32" ht="18.75" x14ac:dyDescent="0.3">
      <c r="A851" s="54"/>
      <c r="B851" s="54"/>
      <c r="C851" s="54"/>
      <c r="D851" s="54"/>
      <c r="E851" s="54"/>
      <c r="F851" s="54"/>
      <c r="G851" s="103"/>
      <c r="H851" s="103"/>
      <c r="I851" s="54"/>
      <c r="J851" s="54"/>
      <c r="K851" s="54"/>
      <c r="L851" s="54"/>
      <c r="M851" s="54"/>
      <c r="N851" s="54"/>
      <c r="O851" s="54"/>
      <c r="P851" s="54"/>
      <c r="Q851" s="54"/>
      <c r="R851" s="54"/>
      <c r="S851" s="54"/>
      <c r="T851" s="54"/>
      <c r="U851" s="54"/>
      <c r="V851" s="54"/>
      <c r="W851" s="54"/>
      <c r="X851" s="54"/>
      <c r="Y851" s="54"/>
      <c r="Z851" s="54"/>
      <c r="AA851" s="54"/>
      <c r="AB851" s="54"/>
      <c r="AC851" s="54"/>
      <c r="AD851" s="54"/>
      <c r="AE851" s="54"/>
      <c r="AF851" s="54"/>
    </row>
    <row r="852" spans="1:32" ht="18.75" x14ac:dyDescent="0.3">
      <c r="A852" s="54"/>
      <c r="B852" s="54"/>
      <c r="C852" s="54"/>
      <c r="D852" s="54"/>
      <c r="E852" s="54"/>
      <c r="F852" s="54"/>
      <c r="G852" s="103"/>
      <c r="H852" s="103"/>
      <c r="I852" s="54"/>
      <c r="J852" s="54"/>
      <c r="K852" s="54"/>
      <c r="L852" s="54"/>
      <c r="M852" s="54"/>
      <c r="N852" s="54"/>
      <c r="O852" s="54"/>
      <c r="P852" s="54"/>
      <c r="Q852" s="54"/>
      <c r="R852" s="54"/>
      <c r="S852" s="54"/>
      <c r="T852" s="54"/>
      <c r="U852" s="54"/>
      <c r="V852" s="54"/>
      <c r="W852" s="54"/>
      <c r="X852" s="54"/>
      <c r="Y852" s="54"/>
      <c r="Z852" s="54"/>
      <c r="AA852" s="54"/>
      <c r="AB852" s="54"/>
      <c r="AC852" s="54"/>
      <c r="AD852" s="54"/>
      <c r="AE852" s="54"/>
      <c r="AF852" s="54"/>
    </row>
    <row r="853" spans="1:32" ht="18.75" x14ac:dyDescent="0.3">
      <c r="A853" s="54"/>
      <c r="B853" s="54"/>
      <c r="C853" s="54"/>
      <c r="D853" s="54"/>
      <c r="E853" s="54"/>
      <c r="F853" s="54"/>
      <c r="G853" s="103"/>
      <c r="H853" s="103"/>
      <c r="I853" s="54"/>
      <c r="J853" s="54"/>
      <c r="K853" s="54"/>
      <c r="L853" s="54"/>
      <c r="M853" s="54"/>
      <c r="N853" s="54"/>
      <c r="O853" s="54"/>
      <c r="P853" s="54"/>
      <c r="Q853" s="54"/>
      <c r="R853" s="54"/>
      <c r="S853" s="54"/>
      <c r="T853" s="54"/>
      <c r="U853" s="54"/>
      <c r="V853" s="54"/>
      <c r="W853" s="54"/>
      <c r="X853" s="54"/>
      <c r="Y853" s="54"/>
      <c r="Z853" s="54"/>
      <c r="AA853" s="54"/>
      <c r="AB853" s="54"/>
      <c r="AC853" s="54"/>
      <c r="AD853" s="54"/>
      <c r="AE853" s="54"/>
      <c r="AF853" s="54"/>
    </row>
    <row r="854" spans="1:32" ht="18.75" x14ac:dyDescent="0.3">
      <c r="A854" s="54"/>
      <c r="B854" s="54"/>
      <c r="C854" s="54"/>
      <c r="D854" s="54"/>
      <c r="E854" s="54"/>
      <c r="F854" s="54"/>
      <c r="G854" s="103"/>
      <c r="H854" s="103"/>
      <c r="I854" s="54"/>
      <c r="J854" s="54"/>
      <c r="K854" s="54"/>
      <c r="L854" s="54"/>
      <c r="M854" s="54"/>
      <c r="N854" s="54"/>
      <c r="O854" s="54"/>
      <c r="P854" s="54"/>
      <c r="Q854" s="54"/>
      <c r="R854" s="54"/>
      <c r="S854" s="54"/>
      <c r="T854" s="54"/>
      <c r="U854" s="54"/>
      <c r="V854" s="54"/>
      <c r="W854" s="54"/>
      <c r="X854" s="54"/>
      <c r="Y854" s="54"/>
      <c r="Z854" s="54"/>
      <c r="AA854" s="54"/>
      <c r="AB854" s="54"/>
      <c r="AC854" s="54"/>
      <c r="AD854" s="54"/>
      <c r="AE854" s="54"/>
      <c r="AF854" s="54"/>
    </row>
    <row r="855" spans="1:32" ht="18.75" x14ac:dyDescent="0.3">
      <c r="A855" s="54"/>
      <c r="B855" s="54"/>
      <c r="C855" s="54"/>
      <c r="D855" s="54"/>
      <c r="E855" s="54"/>
      <c r="F855" s="54"/>
      <c r="G855" s="103"/>
      <c r="H855" s="103"/>
      <c r="I855" s="54"/>
      <c r="J855" s="54"/>
      <c r="K855" s="54"/>
      <c r="L855" s="54"/>
      <c r="M855" s="54"/>
      <c r="N855" s="54"/>
      <c r="O855" s="54"/>
      <c r="P855" s="54"/>
      <c r="Q855" s="54"/>
      <c r="R855" s="54"/>
      <c r="S855" s="54"/>
      <c r="T855" s="54"/>
      <c r="U855" s="54"/>
      <c r="V855" s="54"/>
      <c r="W855" s="54"/>
      <c r="X855" s="54"/>
      <c r="Y855" s="54"/>
      <c r="Z855" s="54"/>
      <c r="AA855" s="54"/>
      <c r="AB855" s="54"/>
      <c r="AC855" s="54"/>
      <c r="AD855" s="54"/>
      <c r="AE855" s="54"/>
      <c r="AF855" s="54"/>
    </row>
    <row r="856" spans="1:32" ht="18.75" x14ac:dyDescent="0.3">
      <c r="A856" s="54"/>
      <c r="B856" s="54"/>
      <c r="C856" s="54"/>
      <c r="D856" s="54"/>
      <c r="E856" s="54"/>
      <c r="F856" s="54"/>
      <c r="G856" s="103"/>
      <c r="H856" s="103"/>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c r="AF856" s="54"/>
    </row>
    <row r="857" spans="1:32" ht="18.75" x14ac:dyDescent="0.3">
      <c r="A857" s="54"/>
      <c r="B857" s="54"/>
      <c r="C857" s="54"/>
      <c r="D857" s="54"/>
      <c r="E857" s="54"/>
      <c r="F857" s="54"/>
      <c r="G857" s="103"/>
      <c r="H857" s="103"/>
      <c r="I857" s="54"/>
      <c r="J857" s="54"/>
      <c r="K857" s="54"/>
      <c r="L857" s="54"/>
      <c r="M857" s="54"/>
      <c r="N857" s="54"/>
      <c r="O857" s="54"/>
      <c r="P857" s="54"/>
      <c r="Q857" s="54"/>
      <c r="R857" s="54"/>
      <c r="S857" s="54"/>
      <c r="T857" s="54"/>
      <c r="U857" s="54"/>
      <c r="V857" s="54"/>
      <c r="W857" s="54"/>
      <c r="X857" s="54"/>
      <c r="Y857" s="54"/>
      <c r="Z857" s="54"/>
      <c r="AA857" s="54"/>
      <c r="AB857" s="54"/>
      <c r="AC857" s="54"/>
      <c r="AD857" s="54"/>
      <c r="AE857" s="54"/>
      <c r="AF857" s="54"/>
    </row>
    <row r="858" spans="1:32" ht="18.75" x14ac:dyDescent="0.3">
      <c r="A858" s="54"/>
      <c r="B858" s="54"/>
      <c r="C858" s="54"/>
      <c r="D858" s="54"/>
      <c r="E858" s="54"/>
      <c r="F858" s="54"/>
      <c r="G858" s="103"/>
      <c r="H858" s="103"/>
      <c r="I858" s="54"/>
      <c r="J858" s="54"/>
      <c r="K858" s="54"/>
      <c r="L858" s="54"/>
      <c r="M858" s="54"/>
      <c r="N858" s="54"/>
      <c r="O858" s="54"/>
      <c r="P858" s="54"/>
      <c r="Q858" s="54"/>
      <c r="R858" s="54"/>
      <c r="S858" s="54"/>
      <c r="T858" s="54"/>
      <c r="U858" s="54"/>
      <c r="V858" s="54"/>
      <c r="W858" s="54"/>
      <c r="X858" s="54"/>
      <c r="Y858" s="54"/>
      <c r="Z858" s="54"/>
      <c r="AA858" s="54"/>
      <c r="AB858" s="54"/>
      <c r="AC858" s="54"/>
      <c r="AD858" s="54"/>
      <c r="AE858" s="54"/>
      <c r="AF858" s="54"/>
    </row>
    <row r="859" spans="1:32" ht="18.75" x14ac:dyDescent="0.3">
      <c r="A859" s="54"/>
      <c r="B859" s="54"/>
      <c r="C859" s="54"/>
      <c r="D859" s="54"/>
      <c r="E859" s="54"/>
      <c r="F859" s="54"/>
      <c r="G859" s="103"/>
      <c r="H859" s="103"/>
      <c r="I859" s="54"/>
      <c r="J859" s="54"/>
      <c r="K859" s="54"/>
      <c r="L859" s="54"/>
      <c r="M859" s="54"/>
      <c r="N859" s="54"/>
      <c r="O859" s="54"/>
      <c r="P859" s="54"/>
      <c r="Q859" s="54"/>
      <c r="R859" s="54"/>
      <c r="S859" s="54"/>
      <c r="T859" s="54"/>
      <c r="U859" s="54"/>
      <c r="V859" s="54"/>
      <c r="W859" s="54"/>
      <c r="X859" s="54"/>
      <c r="Y859" s="54"/>
      <c r="Z859" s="54"/>
      <c r="AA859" s="54"/>
      <c r="AB859" s="54"/>
      <c r="AC859" s="54"/>
      <c r="AD859" s="54"/>
      <c r="AE859" s="54"/>
      <c r="AF859" s="54"/>
    </row>
    <row r="860" spans="1:32" ht="18.75" x14ac:dyDescent="0.3">
      <c r="A860" s="54"/>
      <c r="B860" s="54"/>
      <c r="C860" s="54"/>
      <c r="D860" s="54"/>
      <c r="E860" s="54"/>
      <c r="F860" s="54"/>
      <c r="G860" s="103"/>
      <c r="H860" s="103"/>
      <c r="I860" s="54"/>
      <c r="J860" s="54"/>
      <c r="K860" s="54"/>
      <c r="L860" s="54"/>
      <c r="M860" s="54"/>
      <c r="N860" s="54"/>
      <c r="O860" s="54"/>
      <c r="P860" s="54"/>
      <c r="Q860" s="54"/>
      <c r="R860" s="54"/>
      <c r="S860" s="54"/>
      <c r="T860" s="54"/>
      <c r="U860" s="54"/>
      <c r="V860" s="54"/>
      <c r="W860" s="54"/>
      <c r="X860" s="54"/>
      <c r="Y860" s="54"/>
      <c r="Z860" s="54"/>
      <c r="AA860" s="54"/>
      <c r="AB860" s="54"/>
      <c r="AC860" s="54"/>
      <c r="AD860" s="54"/>
      <c r="AE860" s="54"/>
      <c r="AF860" s="54"/>
    </row>
    <row r="861" spans="1:32" ht="18.75" x14ac:dyDescent="0.3">
      <c r="A861" s="54"/>
      <c r="B861" s="54"/>
      <c r="C861" s="54"/>
      <c r="D861" s="54"/>
      <c r="E861" s="54"/>
      <c r="F861" s="54"/>
      <c r="G861" s="103"/>
      <c r="H861" s="103"/>
      <c r="I861" s="54"/>
      <c r="J861" s="54"/>
      <c r="K861" s="54"/>
      <c r="L861" s="54"/>
      <c r="M861" s="54"/>
      <c r="N861" s="54"/>
      <c r="O861" s="54"/>
      <c r="P861" s="54"/>
      <c r="Q861" s="54"/>
      <c r="R861" s="54"/>
      <c r="S861" s="54"/>
      <c r="T861" s="54"/>
      <c r="U861" s="54"/>
      <c r="V861" s="54"/>
      <c r="W861" s="54"/>
      <c r="X861" s="54"/>
      <c r="Y861" s="54"/>
      <c r="Z861" s="54"/>
      <c r="AA861" s="54"/>
      <c r="AB861" s="54"/>
      <c r="AC861" s="54"/>
      <c r="AD861" s="54"/>
      <c r="AE861" s="54"/>
      <c r="AF861" s="54"/>
    </row>
    <row r="862" spans="1:32" ht="18.75" x14ac:dyDescent="0.3">
      <c r="A862" s="54"/>
      <c r="B862" s="54"/>
      <c r="C862" s="54"/>
      <c r="D862" s="54"/>
      <c r="E862" s="54"/>
      <c r="F862" s="54"/>
      <c r="G862" s="103"/>
      <c r="H862" s="103"/>
      <c r="I862" s="54"/>
      <c r="J862" s="54"/>
      <c r="K862" s="54"/>
      <c r="L862" s="54"/>
      <c r="M862" s="54"/>
      <c r="N862" s="54"/>
      <c r="O862" s="54"/>
      <c r="P862" s="54"/>
      <c r="Q862" s="54"/>
      <c r="R862" s="54"/>
      <c r="S862" s="54"/>
      <c r="T862" s="54"/>
      <c r="U862" s="54"/>
      <c r="V862" s="54"/>
      <c r="W862" s="54"/>
      <c r="X862" s="54"/>
      <c r="Y862" s="54"/>
      <c r="Z862" s="54"/>
      <c r="AA862" s="54"/>
      <c r="AB862" s="54"/>
      <c r="AC862" s="54"/>
      <c r="AD862" s="54"/>
      <c r="AE862" s="54"/>
      <c r="AF862" s="54"/>
    </row>
    <row r="863" spans="1:32" ht="18.75" x14ac:dyDescent="0.3">
      <c r="A863" s="54"/>
      <c r="B863" s="54"/>
      <c r="C863" s="54"/>
      <c r="D863" s="54"/>
      <c r="E863" s="54"/>
      <c r="F863" s="54"/>
      <c r="G863" s="103"/>
      <c r="H863" s="103"/>
      <c r="I863" s="54"/>
      <c r="J863" s="54"/>
      <c r="K863" s="54"/>
      <c r="L863" s="54"/>
      <c r="M863" s="54"/>
      <c r="N863" s="54"/>
      <c r="O863" s="54"/>
      <c r="P863" s="54"/>
      <c r="Q863" s="54"/>
      <c r="R863" s="54"/>
      <c r="S863" s="54"/>
      <c r="T863" s="54"/>
      <c r="U863" s="54"/>
      <c r="V863" s="54"/>
      <c r="W863" s="54"/>
      <c r="X863" s="54"/>
      <c r="Y863" s="54"/>
      <c r="Z863" s="54"/>
      <c r="AA863" s="54"/>
      <c r="AB863" s="54"/>
      <c r="AC863" s="54"/>
      <c r="AD863" s="54"/>
      <c r="AE863" s="54"/>
      <c r="AF863" s="54"/>
    </row>
    <row r="864" spans="1:32" ht="18.75" x14ac:dyDescent="0.3">
      <c r="A864" s="54"/>
      <c r="B864" s="54"/>
      <c r="C864" s="54"/>
      <c r="D864" s="54"/>
      <c r="E864" s="54"/>
      <c r="F864" s="54"/>
      <c r="G864" s="103"/>
      <c r="H864" s="103"/>
      <c r="I864" s="54"/>
      <c r="J864" s="54"/>
      <c r="K864" s="54"/>
      <c r="L864" s="54"/>
      <c r="M864" s="54"/>
      <c r="N864" s="54"/>
      <c r="O864" s="54"/>
      <c r="P864" s="54"/>
      <c r="Q864" s="54"/>
      <c r="R864" s="54"/>
      <c r="S864" s="54"/>
      <c r="T864" s="54"/>
      <c r="U864" s="54"/>
      <c r="V864" s="54"/>
      <c r="W864" s="54"/>
      <c r="X864" s="54"/>
      <c r="Y864" s="54"/>
      <c r="Z864" s="54"/>
      <c r="AA864" s="54"/>
      <c r="AB864" s="54"/>
      <c r="AC864" s="54"/>
      <c r="AD864" s="54"/>
      <c r="AE864" s="54"/>
      <c r="AF864" s="54"/>
    </row>
    <row r="865" spans="1:32" ht="18.75" x14ac:dyDescent="0.3">
      <c r="A865" s="54"/>
      <c r="B865" s="54"/>
      <c r="C865" s="54"/>
      <c r="D865" s="54"/>
      <c r="E865" s="54"/>
      <c r="F865" s="54"/>
      <c r="G865" s="103"/>
      <c r="H865" s="103"/>
      <c r="I865" s="54"/>
      <c r="J865" s="54"/>
      <c r="K865" s="54"/>
      <c r="L865" s="54"/>
      <c r="M865" s="54"/>
      <c r="N865" s="54"/>
      <c r="O865" s="54"/>
      <c r="P865" s="54"/>
      <c r="Q865" s="54"/>
      <c r="R865" s="54"/>
      <c r="S865" s="54"/>
      <c r="T865" s="54"/>
      <c r="U865" s="54"/>
      <c r="V865" s="54"/>
      <c r="W865" s="54"/>
      <c r="X865" s="54"/>
      <c r="Y865" s="54"/>
      <c r="Z865" s="54"/>
      <c r="AA865" s="54"/>
      <c r="AB865" s="54"/>
      <c r="AC865" s="54"/>
      <c r="AD865" s="54"/>
      <c r="AE865" s="54"/>
      <c r="AF865" s="54"/>
    </row>
    <row r="866" spans="1:32" ht="18.75" x14ac:dyDescent="0.3">
      <c r="A866" s="54"/>
      <c r="B866" s="54"/>
      <c r="C866" s="54"/>
      <c r="D866" s="54"/>
      <c r="E866" s="54"/>
      <c r="F866" s="54"/>
      <c r="G866" s="103"/>
      <c r="H866" s="103"/>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c r="AF866" s="54"/>
    </row>
    <row r="867" spans="1:32" ht="18.75" x14ac:dyDescent="0.3">
      <c r="A867" s="54"/>
      <c r="B867" s="54"/>
      <c r="C867" s="54"/>
      <c r="D867" s="54"/>
      <c r="E867" s="54"/>
      <c r="F867" s="54"/>
      <c r="G867" s="103"/>
      <c r="H867" s="103"/>
      <c r="I867" s="54"/>
      <c r="J867" s="54"/>
      <c r="K867" s="54"/>
      <c r="L867" s="54"/>
      <c r="M867" s="54"/>
      <c r="N867" s="54"/>
      <c r="O867" s="54"/>
      <c r="P867" s="54"/>
      <c r="Q867" s="54"/>
      <c r="R867" s="54"/>
      <c r="S867" s="54"/>
      <c r="T867" s="54"/>
      <c r="U867" s="54"/>
      <c r="V867" s="54"/>
      <c r="W867" s="54"/>
      <c r="X867" s="54"/>
      <c r="Y867" s="54"/>
      <c r="Z867" s="54"/>
      <c r="AA867" s="54"/>
      <c r="AB867" s="54"/>
      <c r="AC867" s="54"/>
      <c r="AD867" s="54"/>
      <c r="AE867" s="54"/>
      <c r="AF867" s="54"/>
    </row>
    <row r="868" spans="1:32" ht="18.75" x14ac:dyDescent="0.3">
      <c r="A868" s="54"/>
      <c r="B868" s="54"/>
      <c r="C868" s="54"/>
      <c r="D868" s="54"/>
      <c r="E868" s="54"/>
      <c r="F868" s="54"/>
      <c r="G868" s="103"/>
      <c r="H868" s="103"/>
      <c r="I868" s="54"/>
      <c r="J868" s="54"/>
      <c r="K868" s="54"/>
      <c r="L868" s="54"/>
      <c r="M868" s="54"/>
      <c r="N868" s="54"/>
      <c r="O868" s="54"/>
      <c r="P868" s="54"/>
      <c r="Q868" s="54"/>
      <c r="R868" s="54"/>
      <c r="S868" s="54"/>
      <c r="T868" s="54"/>
      <c r="U868" s="54"/>
      <c r="V868" s="54"/>
      <c r="W868" s="54"/>
      <c r="X868" s="54"/>
      <c r="Y868" s="54"/>
      <c r="Z868" s="54"/>
      <c r="AA868" s="54"/>
      <c r="AB868" s="54"/>
      <c r="AC868" s="54"/>
      <c r="AD868" s="54"/>
      <c r="AE868" s="54"/>
      <c r="AF868" s="54"/>
    </row>
    <row r="869" spans="1:32" ht="18.75" x14ac:dyDescent="0.3">
      <c r="A869" s="54"/>
      <c r="B869" s="54"/>
      <c r="C869" s="54"/>
      <c r="D869" s="54"/>
      <c r="E869" s="54"/>
      <c r="F869" s="54"/>
      <c r="G869" s="103"/>
      <c r="H869" s="103"/>
      <c r="I869" s="54"/>
      <c r="J869" s="54"/>
      <c r="K869" s="54"/>
      <c r="L869" s="54"/>
      <c r="M869" s="54"/>
      <c r="N869" s="54"/>
      <c r="O869" s="54"/>
      <c r="P869" s="54"/>
      <c r="Q869" s="54"/>
      <c r="R869" s="54"/>
      <c r="S869" s="54"/>
      <c r="T869" s="54"/>
      <c r="U869" s="54"/>
      <c r="V869" s="54"/>
      <c r="W869" s="54"/>
      <c r="X869" s="54"/>
      <c r="Y869" s="54"/>
      <c r="Z869" s="54"/>
      <c r="AA869" s="54"/>
      <c r="AB869" s="54"/>
      <c r="AC869" s="54"/>
      <c r="AD869" s="54"/>
      <c r="AE869" s="54"/>
      <c r="AF869" s="54"/>
    </row>
    <row r="870" spans="1:32" ht="18.75" x14ac:dyDescent="0.3">
      <c r="A870" s="54"/>
      <c r="B870" s="54"/>
      <c r="C870" s="54"/>
      <c r="D870" s="54"/>
      <c r="E870" s="54"/>
      <c r="F870" s="54"/>
      <c r="G870" s="103"/>
      <c r="H870" s="103"/>
      <c r="I870" s="54"/>
      <c r="J870" s="54"/>
      <c r="K870" s="54"/>
      <c r="L870" s="54"/>
      <c r="M870" s="54"/>
      <c r="N870" s="54"/>
      <c r="O870" s="54"/>
      <c r="P870" s="54"/>
      <c r="Q870" s="54"/>
      <c r="R870" s="54"/>
      <c r="S870" s="54"/>
      <c r="T870" s="54"/>
      <c r="U870" s="54"/>
      <c r="V870" s="54"/>
      <c r="W870" s="54"/>
      <c r="X870" s="54"/>
      <c r="Y870" s="54"/>
      <c r="Z870" s="54"/>
      <c r="AA870" s="54"/>
      <c r="AB870" s="54"/>
      <c r="AC870" s="54"/>
      <c r="AD870" s="54"/>
      <c r="AE870" s="54"/>
      <c r="AF870" s="54"/>
    </row>
    <row r="871" spans="1:32" ht="18.75" x14ac:dyDescent="0.3">
      <c r="A871" s="54"/>
      <c r="B871" s="54"/>
      <c r="C871" s="54"/>
      <c r="D871" s="54"/>
      <c r="E871" s="54"/>
      <c r="F871" s="54"/>
      <c r="G871" s="103"/>
      <c r="H871" s="103"/>
      <c r="I871" s="54"/>
      <c r="J871" s="54"/>
      <c r="K871" s="54"/>
      <c r="L871" s="54"/>
      <c r="M871" s="54"/>
      <c r="N871" s="54"/>
      <c r="O871" s="54"/>
      <c r="P871" s="54"/>
      <c r="Q871" s="54"/>
      <c r="R871" s="54"/>
      <c r="S871" s="54"/>
      <c r="T871" s="54"/>
      <c r="U871" s="54"/>
      <c r="V871" s="54"/>
      <c r="W871" s="54"/>
      <c r="X871" s="54"/>
      <c r="Y871" s="54"/>
      <c r="Z871" s="54"/>
      <c r="AA871" s="54"/>
      <c r="AB871" s="54"/>
      <c r="AC871" s="54"/>
      <c r="AD871" s="54"/>
      <c r="AE871" s="54"/>
      <c r="AF871" s="54"/>
    </row>
    <row r="872" spans="1:32" ht="18.75" x14ac:dyDescent="0.3">
      <c r="A872" s="54"/>
      <c r="B872" s="54"/>
      <c r="C872" s="54"/>
      <c r="D872" s="54"/>
      <c r="E872" s="54"/>
      <c r="F872" s="54"/>
      <c r="G872" s="103"/>
      <c r="H872" s="103"/>
      <c r="I872" s="54"/>
      <c r="J872" s="54"/>
      <c r="K872" s="54"/>
      <c r="L872" s="54"/>
      <c r="M872" s="54"/>
      <c r="N872" s="54"/>
      <c r="O872" s="54"/>
      <c r="P872" s="54"/>
      <c r="Q872" s="54"/>
      <c r="R872" s="54"/>
      <c r="S872" s="54"/>
      <c r="T872" s="54"/>
      <c r="U872" s="54"/>
      <c r="V872" s="54"/>
      <c r="W872" s="54"/>
      <c r="X872" s="54"/>
      <c r="Y872" s="54"/>
      <c r="Z872" s="54"/>
      <c r="AA872" s="54"/>
      <c r="AB872" s="54"/>
      <c r="AC872" s="54"/>
      <c r="AD872" s="54"/>
      <c r="AE872" s="54"/>
      <c r="AF872" s="54"/>
    </row>
    <row r="873" spans="1:32" ht="18.75" x14ac:dyDescent="0.3">
      <c r="A873" s="54"/>
      <c r="B873" s="54"/>
      <c r="C873" s="54"/>
      <c r="D873" s="54"/>
      <c r="E873" s="54"/>
      <c r="F873" s="54"/>
      <c r="G873" s="103"/>
      <c r="H873" s="103"/>
      <c r="I873" s="54"/>
      <c r="J873" s="54"/>
      <c r="K873" s="54"/>
      <c r="L873" s="54"/>
      <c r="M873" s="54"/>
      <c r="N873" s="54"/>
      <c r="O873" s="54"/>
      <c r="P873" s="54"/>
      <c r="Q873" s="54"/>
      <c r="R873" s="54"/>
      <c r="S873" s="54"/>
      <c r="T873" s="54"/>
      <c r="U873" s="54"/>
      <c r="V873" s="54"/>
      <c r="W873" s="54"/>
      <c r="X873" s="54"/>
      <c r="Y873" s="54"/>
      <c r="Z873" s="54"/>
      <c r="AA873" s="54"/>
      <c r="AB873" s="54"/>
      <c r="AC873" s="54"/>
      <c r="AD873" s="54"/>
      <c r="AE873" s="54"/>
      <c r="AF873" s="54"/>
    </row>
    <row r="874" spans="1:32" ht="18.75" x14ac:dyDescent="0.3">
      <c r="A874" s="54"/>
      <c r="B874" s="54"/>
      <c r="C874" s="54"/>
      <c r="D874" s="54"/>
      <c r="E874" s="54"/>
      <c r="F874" s="54"/>
      <c r="G874" s="103"/>
      <c r="H874" s="103"/>
      <c r="I874" s="54"/>
      <c r="J874" s="54"/>
      <c r="K874" s="54"/>
      <c r="L874" s="54"/>
      <c r="M874" s="54"/>
      <c r="N874" s="54"/>
      <c r="O874" s="54"/>
      <c r="P874" s="54"/>
      <c r="Q874" s="54"/>
      <c r="R874" s="54"/>
      <c r="S874" s="54"/>
      <c r="T874" s="54"/>
      <c r="U874" s="54"/>
      <c r="V874" s="54"/>
      <c r="W874" s="54"/>
      <c r="X874" s="54"/>
      <c r="Y874" s="54"/>
      <c r="Z874" s="54"/>
      <c r="AA874" s="54"/>
      <c r="AB874" s="54"/>
      <c r="AC874" s="54"/>
      <c r="AD874" s="54"/>
      <c r="AE874" s="54"/>
      <c r="AF874" s="54"/>
    </row>
    <row r="875" spans="1:32" ht="18.75" x14ac:dyDescent="0.3">
      <c r="A875" s="54"/>
      <c r="B875" s="54"/>
      <c r="C875" s="54"/>
      <c r="D875" s="54"/>
      <c r="E875" s="54"/>
      <c r="F875" s="54"/>
      <c r="G875" s="103"/>
      <c r="H875" s="103"/>
      <c r="I875" s="54"/>
      <c r="J875" s="54"/>
      <c r="K875" s="54"/>
      <c r="L875" s="54"/>
      <c r="M875" s="54"/>
      <c r="N875" s="54"/>
      <c r="O875" s="54"/>
      <c r="P875" s="54"/>
      <c r="Q875" s="54"/>
      <c r="R875" s="54"/>
      <c r="S875" s="54"/>
      <c r="T875" s="54"/>
      <c r="U875" s="54"/>
      <c r="V875" s="54"/>
      <c r="W875" s="54"/>
      <c r="X875" s="54"/>
      <c r="Y875" s="54"/>
      <c r="Z875" s="54"/>
      <c r="AA875" s="54"/>
      <c r="AB875" s="54"/>
      <c r="AC875" s="54"/>
      <c r="AD875" s="54"/>
      <c r="AE875" s="54"/>
      <c r="AF875" s="54"/>
    </row>
    <row r="876" spans="1:32" ht="18.75" x14ac:dyDescent="0.3">
      <c r="A876" s="54"/>
      <c r="B876" s="54"/>
      <c r="C876" s="54"/>
      <c r="D876" s="54"/>
      <c r="E876" s="54"/>
      <c r="F876" s="54"/>
      <c r="G876" s="103"/>
      <c r="H876" s="103"/>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c r="AF876" s="54"/>
    </row>
    <row r="877" spans="1:32" ht="18.75" x14ac:dyDescent="0.3">
      <c r="A877" s="54"/>
      <c r="B877" s="54"/>
      <c r="C877" s="54"/>
      <c r="D877" s="54"/>
      <c r="E877" s="54"/>
      <c r="F877" s="54"/>
      <c r="G877" s="103"/>
      <c r="H877" s="103"/>
      <c r="I877" s="54"/>
      <c r="J877" s="54"/>
      <c r="K877" s="54"/>
      <c r="L877" s="54"/>
      <c r="M877" s="54"/>
      <c r="N877" s="54"/>
      <c r="O877" s="54"/>
      <c r="P877" s="54"/>
      <c r="Q877" s="54"/>
      <c r="R877" s="54"/>
      <c r="S877" s="54"/>
      <c r="T877" s="54"/>
      <c r="U877" s="54"/>
      <c r="V877" s="54"/>
      <c r="W877" s="54"/>
      <c r="X877" s="54"/>
      <c r="Y877" s="54"/>
      <c r="Z877" s="54"/>
      <c r="AA877" s="54"/>
      <c r="AB877" s="54"/>
      <c r="AC877" s="54"/>
      <c r="AD877" s="54"/>
      <c r="AE877" s="54"/>
      <c r="AF877" s="54"/>
    </row>
    <row r="878" spans="1:32" ht="18.75" x14ac:dyDescent="0.3">
      <c r="A878" s="54"/>
      <c r="B878" s="54"/>
      <c r="C878" s="54"/>
      <c r="D878" s="54"/>
      <c r="E878" s="54"/>
      <c r="F878" s="54"/>
      <c r="G878" s="103"/>
      <c r="H878" s="103"/>
      <c r="I878" s="54"/>
      <c r="J878" s="54"/>
      <c r="K878" s="54"/>
      <c r="L878" s="54"/>
      <c r="M878" s="54"/>
      <c r="N878" s="54"/>
      <c r="O878" s="54"/>
      <c r="P878" s="54"/>
      <c r="Q878" s="54"/>
      <c r="R878" s="54"/>
      <c r="S878" s="54"/>
      <c r="T878" s="54"/>
      <c r="U878" s="54"/>
      <c r="V878" s="54"/>
      <c r="W878" s="54"/>
      <c r="X878" s="54"/>
      <c r="Y878" s="54"/>
      <c r="Z878" s="54"/>
      <c r="AA878" s="54"/>
      <c r="AB878" s="54"/>
      <c r="AC878" s="54"/>
      <c r="AD878" s="54"/>
      <c r="AE878" s="54"/>
      <c r="AF878" s="54"/>
    </row>
    <row r="879" spans="1:32" ht="18.75" x14ac:dyDescent="0.3">
      <c r="A879" s="54"/>
      <c r="B879" s="54"/>
      <c r="C879" s="54"/>
      <c r="D879" s="54"/>
      <c r="E879" s="54"/>
      <c r="F879" s="54"/>
      <c r="G879" s="103"/>
      <c r="H879" s="103"/>
      <c r="I879" s="54"/>
      <c r="J879" s="54"/>
      <c r="K879" s="54"/>
      <c r="L879" s="54"/>
      <c r="M879" s="54"/>
      <c r="N879" s="54"/>
      <c r="O879" s="54"/>
      <c r="P879" s="54"/>
      <c r="Q879" s="54"/>
      <c r="R879" s="54"/>
      <c r="S879" s="54"/>
      <c r="T879" s="54"/>
      <c r="U879" s="54"/>
      <c r="V879" s="54"/>
      <c r="W879" s="54"/>
      <c r="X879" s="54"/>
      <c r="Y879" s="54"/>
      <c r="Z879" s="54"/>
      <c r="AA879" s="54"/>
      <c r="AB879" s="54"/>
      <c r="AC879" s="54"/>
      <c r="AD879" s="54"/>
      <c r="AE879" s="54"/>
      <c r="AF879" s="54"/>
    </row>
    <row r="880" spans="1:32" ht="18.75" x14ac:dyDescent="0.3">
      <c r="A880" s="54"/>
      <c r="B880" s="54"/>
      <c r="C880" s="54"/>
      <c r="D880" s="54"/>
      <c r="E880" s="54"/>
      <c r="F880" s="54"/>
      <c r="G880" s="103"/>
      <c r="H880" s="103"/>
      <c r="I880" s="54"/>
      <c r="J880" s="54"/>
      <c r="K880" s="54"/>
      <c r="L880" s="54"/>
      <c r="M880" s="54"/>
      <c r="N880" s="54"/>
      <c r="O880" s="54"/>
      <c r="P880" s="54"/>
      <c r="Q880" s="54"/>
      <c r="R880" s="54"/>
      <c r="S880" s="54"/>
      <c r="T880" s="54"/>
      <c r="U880" s="54"/>
      <c r="V880" s="54"/>
      <c r="W880" s="54"/>
      <c r="X880" s="54"/>
      <c r="Y880" s="54"/>
      <c r="Z880" s="54"/>
      <c r="AA880" s="54"/>
      <c r="AB880" s="54"/>
      <c r="AC880" s="54"/>
      <c r="AD880" s="54"/>
      <c r="AE880" s="54"/>
      <c r="AF880" s="54"/>
    </row>
    <row r="881" spans="1:32" ht="18.75" x14ac:dyDescent="0.3">
      <c r="A881" s="54"/>
      <c r="B881" s="54"/>
      <c r="C881" s="54"/>
      <c r="D881" s="54"/>
      <c r="E881" s="54"/>
      <c r="F881" s="54"/>
      <c r="G881" s="103"/>
      <c r="H881" s="103"/>
      <c r="I881" s="54"/>
      <c r="J881" s="54"/>
      <c r="K881" s="54"/>
      <c r="L881" s="54"/>
      <c r="M881" s="54"/>
      <c r="N881" s="54"/>
      <c r="O881" s="54"/>
      <c r="P881" s="54"/>
      <c r="Q881" s="54"/>
      <c r="R881" s="54"/>
      <c r="S881" s="54"/>
      <c r="T881" s="54"/>
      <c r="U881" s="54"/>
      <c r="V881" s="54"/>
      <c r="W881" s="54"/>
      <c r="X881" s="54"/>
      <c r="Y881" s="54"/>
      <c r="Z881" s="54"/>
      <c r="AA881" s="54"/>
      <c r="AB881" s="54"/>
      <c r="AC881" s="54"/>
      <c r="AD881" s="54"/>
      <c r="AE881" s="54"/>
      <c r="AF881" s="54"/>
    </row>
    <row r="882" spans="1:32" ht="18.75" x14ac:dyDescent="0.3">
      <c r="A882" s="54"/>
      <c r="B882" s="54"/>
      <c r="C882" s="54"/>
      <c r="D882" s="54"/>
      <c r="E882" s="54"/>
      <c r="F882" s="54"/>
      <c r="G882" s="103"/>
      <c r="H882" s="103"/>
      <c r="I882" s="54"/>
      <c r="J882" s="54"/>
      <c r="K882" s="54"/>
      <c r="L882" s="54"/>
      <c r="M882" s="54"/>
      <c r="N882" s="54"/>
      <c r="O882" s="54"/>
      <c r="P882" s="54"/>
      <c r="Q882" s="54"/>
      <c r="R882" s="54"/>
      <c r="S882" s="54"/>
      <c r="T882" s="54"/>
      <c r="U882" s="54"/>
      <c r="V882" s="54"/>
      <c r="W882" s="54"/>
      <c r="X882" s="54"/>
      <c r="Y882" s="54"/>
      <c r="Z882" s="54"/>
      <c r="AA882" s="54"/>
      <c r="AB882" s="54"/>
      <c r="AC882" s="54"/>
      <c r="AD882" s="54"/>
      <c r="AE882" s="54"/>
      <c r="AF882" s="54"/>
    </row>
    <row r="883" spans="1:32" ht="18.75" x14ac:dyDescent="0.3">
      <c r="A883" s="54"/>
      <c r="B883" s="54"/>
      <c r="C883" s="54"/>
      <c r="D883" s="54"/>
      <c r="E883" s="54"/>
      <c r="F883" s="54"/>
      <c r="G883" s="103"/>
      <c r="H883" s="103"/>
      <c r="I883" s="54"/>
      <c r="J883" s="54"/>
      <c r="K883" s="54"/>
      <c r="L883" s="54"/>
      <c r="M883" s="54"/>
      <c r="N883" s="54"/>
      <c r="O883" s="54"/>
      <c r="P883" s="54"/>
      <c r="Q883" s="54"/>
      <c r="R883" s="54"/>
      <c r="S883" s="54"/>
      <c r="T883" s="54"/>
      <c r="U883" s="54"/>
      <c r="V883" s="54"/>
      <c r="W883" s="54"/>
      <c r="X883" s="54"/>
      <c r="Y883" s="54"/>
      <c r="Z883" s="54"/>
      <c r="AA883" s="54"/>
      <c r="AB883" s="54"/>
      <c r="AC883" s="54"/>
      <c r="AD883" s="54"/>
      <c r="AE883" s="54"/>
      <c r="AF883" s="54"/>
    </row>
    <row r="884" spans="1:32" ht="18.75" x14ac:dyDescent="0.3">
      <c r="A884" s="54"/>
      <c r="B884" s="54"/>
      <c r="C884" s="54"/>
      <c r="D884" s="54"/>
      <c r="E884" s="54"/>
      <c r="F884" s="54"/>
      <c r="G884" s="103"/>
      <c r="H884" s="103"/>
      <c r="I884" s="54"/>
      <c r="J884" s="54"/>
      <c r="K884" s="54"/>
      <c r="L884" s="54"/>
      <c r="M884" s="54"/>
      <c r="N884" s="54"/>
      <c r="O884" s="54"/>
      <c r="P884" s="54"/>
      <c r="Q884" s="54"/>
      <c r="R884" s="54"/>
      <c r="S884" s="54"/>
      <c r="T884" s="54"/>
      <c r="U884" s="54"/>
      <c r="V884" s="54"/>
      <c r="W884" s="54"/>
      <c r="X884" s="54"/>
      <c r="Y884" s="54"/>
      <c r="Z884" s="54"/>
      <c r="AA884" s="54"/>
      <c r="AB884" s="54"/>
      <c r="AC884" s="54"/>
      <c r="AD884" s="54"/>
      <c r="AE884" s="54"/>
      <c r="AF884" s="54"/>
    </row>
    <row r="885" spans="1:32" ht="18.75" x14ac:dyDescent="0.3">
      <c r="A885" s="54"/>
      <c r="B885" s="54"/>
      <c r="C885" s="54"/>
      <c r="D885" s="54"/>
      <c r="E885" s="54"/>
      <c r="F885" s="54"/>
      <c r="G885" s="103"/>
      <c r="H885" s="103"/>
      <c r="I885" s="54"/>
      <c r="J885" s="54"/>
      <c r="K885" s="54"/>
      <c r="L885" s="54"/>
      <c r="M885" s="54"/>
      <c r="N885" s="54"/>
      <c r="O885" s="54"/>
      <c r="P885" s="54"/>
      <c r="Q885" s="54"/>
      <c r="R885" s="54"/>
      <c r="S885" s="54"/>
      <c r="T885" s="54"/>
      <c r="U885" s="54"/>
      <c r="V885" s="54"/>
      <c r="W885" s="54"/>
      <c r="X885" s="54"/>
      <c r="Y885" s="54"/>
      <c r="Z885" s="54"/>
      <c r="AA885" s="54"/>
      <c r="AB885" s="54"/>
      <c r="AC885" s="54"/>
      <c r="AD885" s="54"/>
      <c r="AE885" s="54"/>
      <c r="AF885" s="54"/>
    </row>
    <row r="886" spans="1:32" ht="18.75" x14ac:dyDescent="0.3">
      <c r="A886" s="54"/>
      <c r="B886" s="54"/>
      <c r="C886" s="54"/>
      <c r="D886" s="54"/>
      <c r="E886" s="54"/>
      <c r="F886" s="54"/>
      <c r="G886" s="103"/>
      <c r="H886" s="103"/>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c r="AF886" s="54"/>
    </row>
    <row r="887" spans="1:32" ht="18.75" x14ac:dyDescent="0.3">
      <c r="A887" s="54"/>
      <c r="B887" s="54"/>
      <c r="C887" s="54"/>
      <c r="D887" s="54"/>
      <c r="E887" s="54"/>
      <c r="F887" s="54"/>
      <c r="G887" s="103"/>
      <c r="H887" s="103"/>
      <c r="I887" s="54"/>
      <c r="J887" s="54"/>
      <c r="K887" s="54"/>
      <c r="L887" s="54"/>
      <c r="M887" s="54"/>
      <c r="N887" s="54"/>
      <c r="O887" s="54"/>
      <c r="P887" s="54"/>
      <c r="Q887" s="54"/>
      <c r="R887" s="54"/>
      <c r="S887" s="54"/>
      <c r="T887" s="54"/>
      <c r="U887" s="54"/>
      <c r="V887" s="54"/>
      <c r="W887" s="54"/>
      <c r="X887" s="54"/>
      <c r="Y887" s="54"/>
      <c r="Z887" s="54"/>
      <c r="AA887" s="54"/>
      <c r="AB887" s="54"/>
      <c r="AC887" s="54"/>
      <c r="AD887" s="54"/>
      <c r="AE887" s="54"/>
      <c r="AF887" s="54"/>
    </row>
    <row r="888" spans="1:32" ht="18.75" x14ac:dyDescent="0.3">
      <c r="A888" s="54"/>
      <c r="B888" s="54"/>
      <c r="C888" s="54"/>
      <c r="D888" s="54"/>
      <c r="E888" s="54"/>
      <c r="F888" s="54"/>
      <c r="G888" s="103"/>
      <c r="H888" s="103"/>
      <c r="I888" s="54"/>
      <c r="J888" s="54"/>
      <c r="K888" s="54"/>
      <c r="L888" s="54"/>
      <c r="M888" s="54"/>
      <c r="N888" s="54"/>
      <c r="O888" s="54"/>
      <c r="P888" s="54"/>
      <c r="Q888" s="54"/>
      <c r="R888" s="54"/>
      <c r="S888" s="54"/>
      <c r="T888" s="54"/>
      <c r="U888" s="54"/>
      <c r="V888" s="54"/>
      <c r="W888" s="54"/>
      <c r="X888" s="54"/>
      <c r="Y888" s="54"/>
      <c r="Z888" s="54"/>
      <c r="AA888" s="54"/>
      <c r="AB888" s="54"/>
      <c r="AC888" s="54"/>
      <c r="AD888" s="54"/>
      <c r="AE888" s="54"/>
      <c r="AF888" s="54"/>
    </row>
    <row r="889" spans="1:32" ht="18.75" x14ac:dyDescent="0.3">
      <c r="A889" s="54"/>
      <c r="B889" s="54"/>
      <c r="C889" s="54"/>
      <c r="D889" s="54"/>
      <c r="E889" s="54"/>
      <c r="F889" s="54"/>
      <c r="G889" s="103"/>
      <c r="H889" s="103"/>
      <c r="I889" s="54"/>
      <c r="J889" s="54"/>
      <c r="K889" s="54"/>
      <c r="L889" s="54"/>
      <c r="M889" s="54"/>
      <c r="N889" s="54"/>
      <c r="O889" s="54"/>
      <c r="P889" s="54"/>
      <c r="Q889" s="54"/>
      <c r="R889" s="54"/>
      <c r="S889" s="54"/>
      <c r="T889" s="54"/>
      <c r="U889" s="54"/>
      <c r="V889" s="54"/>
      <c r="W889" s="54"/>
      <c r="X889" s="54"/>
      <c r="Y889" s="54"/>
      <c r="Z889" s="54"/>
      <c r="AA889" s="54"/>
      <c r="AB889" s="54"/>
      <c r="AC889" s="54"/>
      <c r="AD889" s="54"/>
      <c r="AE889" s="54"/>
      <c r="AF889" s="54"/>
    </row>
    <row r="890" spans="1:32" ht="18.75" x14ac:dyDescent="0.3">
      <c r="A890" s="54"/>
      <c r="B890" s="54"/>
      <c r="C890" s="54"/>
      <c r="D890" s="54"/>
      <c r="E890" s="54"/>
      <c r="F890" s="54"/>
      <c r="G890" s="103"/>
      <c r="H890" s="103"/>
      <c r="I890" s="54"/>
      <c r="J890" s="54"/>
      <c r="K890" s="54"/>
      <c r="L890" s="54"/>
      <c r="M890" s="54"/>
      <c r="N890" s="54"/>
      <c r="O890" s="54"/>
      <c r="P890" s="54"/>
      <c r="Q890" s="54"/>
      <c r="R890" s="54"/>
      <c r="S890" s="54"/>
      <c r="T890" s="54"/>
      <c r="U890" s="54"/>
      <c r="V890" s="54"/>
      <c r="W890" s="54"/>
      <c r="X890" s="54"/>
      <c r="Y890" s="54"/>
      <c r="Z890" s="54"/>
      <c r="AA890" s="54"/>
      <c r="AB890" s="54"/>
      <c r="AC890" s="54"/>
      <c r="AD890" s="54"/>
      <c r="AE890" s="54"/>
      <c r="AF890" s="54"/>
    </row>
    <row r="891" spans="1:32" ht="18.75" x14ac:dyDescent="0.3">
      <c r="A891" s="54"/>
      <c r="B891" s="54"/>
      <c r="C891" s="54"/>
      <c r="D891" s="54"/>
      <c r="E891" s="54"/>
      <c r="F891" s="54"/>
      <c r="G891" s="103"/>
      <c r="H891" s="103"/>
      <c r="I891" s="54"/>
      <c r="J891" s="54"/>
      <c r="K891" s="54"/>
      <c r="L891" s="54"/>
      <c r="M891" s="54"/>
      <c r="N891" s="54"/>
      <c r="O891" s="54"/>
      <c r="P891" s="54"/>
      <c r="Q891" s="54"/>
      <c r="R891" s="54"/>
      <c r="S891" s="54"/>
      <c r="T891" s="54"/>
      <c r="U891" s="54"/>
      <c r="V891" s="54"/>
      <c r="W891" s="54"/>
      <c r="X891" s="54"/>
      <c r="Y891" s="54"/>
      <c r="Z891" s="54"/>
      <c r="AA891" s="54"/>
      <c r="AB891" s="54"/>
      <c r="AC891" s="54"/>
      <c r="AD891" s="54"/>
      <c r="AE891" s="54"/>
      <c r="AF891" s="54"/>
    </row>
    <row r="892" spans="1:32" ht="18.75" x14ac:dyDescent="0.3">
      <c r="A892" s="54"/>
      <c r="B892" s="54"/>
      <c r="C892" s="54"/>
      <c r="D892" s="54"/>
      <c r="E892" s="54"/>
      <c r="F892" s="54"/>
      <c r="G892" s="103"/>
      <c r="H892" s="103"/>
      <c r="I892" s="54"/>
      <c r="J892" s="54"/>
      <c r="K892" s="54"/>
      <c r="L892" s="54"/>
      <c r="M892" s="54"/>
      <c r="N892" s="54"/>
      <c r="O892" s="54"/>
      <c r="P892" s="54"/>
      <c r="Q892" s="54"/>
      <c r="R892" s="54"/>
      <c r="S892" s="54"/>
      <c r="T892" s="54"/>
      <c r="U892" s="54"/>
      <c r="V892" s="54"/>
      <c r="W892" s="54"/>
      <c r="X892" s="54"/>
      <c r="Y892" s="54"/>
      <c r="Z892" s="54"/>
      <c r="AA892" s="54"/>
      <c r="AB892" s="54"/>
      <c r="AC892" s="54"/>
      <c r="AD892" s="54"/>
      <c r="AE892" s="54"/>
      <c r="AF892" s="54"/>
    </row>
    <row r="893" spans="1:32" ht="18.75" x14ac:dyDescent="0.3">
      <c r="A893" s="54"/>
      <c r="B893" s="54"/>
      <c r="C893" s="54"/>
      <c r="D893" s="54"/>
      <c r="E893" s="54"/>
      <c r="F893" s="54"/>
      <c r="G893" s="103"/>
      <c r="H893" s="103"/>
      <c r="I893" s="54"/>
      <c r="J893" s="54"/>
      <c r="K893" s="54"/>
      <c r="L893" s="54"/>
      <c r="M893" s="54"/>
      <c r="N893" s="54"/>
      <c r="O893" s="54"/>
      <c r="P893" s="54"/>
      <c r="Q893" s="54"/>
      <c r="R893" s="54"/>
      <c r="S893" s="54"/>
      <c r="T893" s="54"/>
      <c r="U893" s="54"/>
      <c r="V893" s="54"/>
      <c r="W893" s="54"/>
      <c r="X893" s="54"/>
      <c r="Y893" s="54"/>
      <c r="Z893" s="54"/>
      <c r="AA893" s="54"/>
      <c r="AB893" s="54"/>
      <c r="AC893" s="54"/>
      <c r="AD893" s="54"/>
      <c r="AE893" s="54"/>
      <c r="AF893" s="54"/>
    </row>
    <row r="894" spans="1:32" ht="18.75" x14ac:dyDescent="0.3">
      <c r="A894" s="54"/>
      <c r="B894" s="54"/>
      <c r="C894" s="54"/>
      <c r="D894" s="54"/>
      <c r="E894" s="54"/>
      <c r="F894" s="54"/>
      <c r="G894" s="103"/>
      <c r="H894" s="103"/>
      <c r="I894" s="54"/>
      <c r="J894" s="54"/>
      <c r="K894" s="54"/>
      <c r="L894" s="54"/>
      <c r="M894" s="54"/>
      <c r="N894" s="54"/>
      <c r="O894" s="54"/>
      <c r="P894" s="54"/>
      <c r="Q894" s="54"/>
      <c r="R894" s="54"/>
      <c r="S894" s="54"/>
      <c r="T894" s="54"/>
      <c r="U894" s="54"/>
      <c r="V894" s="54"/>
      <c r="W894" s="54"/>
      <c r="X894" s="54"/>
      <c r="Y894" s="54"/>
      <c r="Z894" s="54"/>
      <c r="AA894" s="54"/>
      <c r="AB894" s="54"/>
      <c r="AC894" s="54"/>
      <c r="AD894" s="54"/>
      <c r="AE894" s="54"/>
      <c r="AF894" s="54"/>
    </row>
    <row r="895" spans="1:32" ht="18.75" x14ac:dyDescent="0.3">
      <c r="A895" s="54"/>
      <c r="B895" s="54"/>
      <c r="C895" s="54"/>
      <c r="D895" s="54"/>
      <c r="E895" s="54"/>
      <c r="F895" s="54"/>
      <c r="G895" s="103"/>
      <c r="H895" s="103"/>
      <c r="I895" s="54"/>
      <c r="J895" s="54"/>
      <c r="K895" s="54"/>
      <c r="L895" s="54"/>
      <c r="M895" s="54"/>
      <c r="N895" s="54"/>
      <c r="O895" s="54"/>
      <c r="P895" s="54"/>
      <c r="Q895" s="54"/>
      <c r="R895" s="54"/>
      <c r="S895" s="54"/>
      <c r="T895" s="54"/>
      <c r="U895" s="54"/>
      <c r="V895" s="54"/>
      <c r="W895" s="54"/>
      <c r="X895" s="54"/>
      <c r="Y895" s="54"/>
      <c r="Z895" s="54"/>
      <c r="AA895" s="54"/>
      <c r="AB895" s="54"/>
      <c r="AC895" s="54"/>
      <c r="AD895" s="54"/>
      <c r="AE895" s="54"/>
      <c r="AF895" s="54"/>
    </row>
    <row r="896" spans="1:32" ht="18.75" x14ac:dyDescent="0.3">
      <c r="A896" s="54"/>
      <c r="B896" s="54"/>
      <c r="C896" s="54"/>
      <c r="D896" s="54"/>
      <c r="E896" s="54"/>
      <c r="F896" s="54"/>
      <c r="G896" s="103"/>
      <c r="H896" s="103"/>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c r="AF896" s="54"/>
    </row>
    <row r="897" spans="1:32" ht="18.75" x14ac:dyDescent="0.3">
      <c r="A897" s="54"/>
      <c r="B897" s="54"/>
      <c r="C897" s="54"/>
      <c r="D897" s="54"/>
      <c r="E897" s="54"/>
      <c r="F897" s="54"/>
      <c r="G897" s="103"/>
      <c r="H897" s="103"/>
      <c r="I897" s="54"/>
      <c r="J897" s="54"/>
      <c r="K897" s="54"/>
      <c r="L897" s="54"/>
      <c r="M897" s="54"/>
      <c r="N897" s="54"/>
      <c r="O897" s="54"/>
      <c r="P897" s="54"/>
      <c r="Q897" s="54"/>
      <c r="R897" s="54"/>
      <c r="S897" s="54"/>
      <c r="T897" s="54"/>
      <c r="U897" s="54"/>
      <c r="V897" s="54"/>
      <c r="W897" s="54"/>
      <c r="X897" s="54"/>
      <c r="Y897" s="54"/>
      <c r="Z897" s="54"/>
      <c r="AA897" s="54"/>
      <c r="AB897" s="54"/>
      <c r="AC897" s="54"/>
      <c r="AD897" s="54"/>
      <c r="AE897" s="54"/>
      <c r="AF897" s="54"/>
    </row>
    <row r="898" spans="1:32" ht="18.75" x14ac:dyDescent="0.3">
      <c r="A898" s="54"/>
      <c r="B898" s="54"/>
      <c r="C898" s="54"/>
      <c r="D898" s="54"/>
      <c r="E898" s="54"/>
      <c r="F898" s="54"/>
      <c r="G898" s="103"/>
      <c r="H898" s="103"/>
      <c r="I898" s="54"/>
      <c r="J898" s="54"/>
      <c r="K898" s="54"/>
      <c r="L898" s="54"/>
      <c r="M898" s="54"/>
      <c r="N898" s="54"/>
      <c r="O898" s="54"/>
      <c r="P898" s="54"/>
      <c r="Q898" s="54"/>
      <c r="R898" s="54"/>
      <c r="S898" s="54"/>
      <c r="T898" s="54"/>
      <c r="U898" s="54"/>
      <c r="V898" s="54"/>
      <c r="W898" s="54"/>
      <c r="X898" s="54"/>
      <c r="Y898" s="54"/>
      <c r="Z898" s="54"/>
      <c r="AA898" s="54"/>
      <c r="AB898" s="54"/>
      <c r="AC898" s="54"/>
      <c r="AD898" s="54"/>
      <c r="AE898" s="54"/>
      <c r="AF898" s="54"/>
    </row>
    <row r="899" spans="1:32" ht="18.75" x14ac:dyDescent="0.3">
      <c r="A899" s="54"/>
      <c r="B899" s="54"/>
      <c r="C899" s="54"/>
      <c r="D899" s="54"/>
      <c r="E899" s="54"/>
      <c r="F899" s="54"/>
      <c r="G899" s="103"/>
      <c r="H899" s="103"/>
      <c r="I899" s="54"/>
      <c r="J899" s="54"/>
      <c r="K899" s="54"/>
      <c r="L899" s="54"/>
      <c r="M899" s="54"/>
      <c r="N899" s="54"/>
      <c r="O899" s="54"/>
      <c r="P899" s="54"/>
      <c r="Q899" s="54"/>
      <c r="R899" s="54"/>
      <c r="S899" s="54"/>
      <c r="T899" s="54"/>
      <c r="U899" s="54"/>
      <c r="V899" s="54"/>
      <c r="W899" s="54"/>
      <c r="X899" s="54"/>
      <c r="Y899" s="54"/>
      <c r="Z899" s="54"/>
      <c r="AA899" s="54"/>
      <c r="AB899" s="54"/>
      <c r="AC899" s="54"/>
      <c r="AD899" s="54"/>
      <c r="AE899" s="54"/>
      <c r="AF899" s="54"/>
    </row>
    <row r="900" spans="1:32" ht="18.75" x14ac:dyDescent="0.3">
      <c r="A900" s="54"/>
      <c r="B900" s="54"/>
      <c r="C900" s="54"/>
      <c r="D900" s="54"/>
      <c r="E900" s="54"/>
      <c r="F900" s="54"/>
      <c r="G900" s="103"/>
      <c r="H900" s="103"/>
      <c r="I900" s="54"/>
      <c r="J900" s="54"/>
      <c r="K900" s="54"/>
      <c r="L900" s="54"/>
      <c r="M900" s="54"/>
      <c r="N900" s="54"/>
      <c r="O900" s="54"/>
      <c r="P900" s="54"/>
      <c r="Q900" s="54"/>
      <c r="R900" s="54"/>
      <c r="S900" s="54"/>
      <c r="T900" s="54"/>
      <c r="U900" s="54"/>
      <c r="V900" s="54"/>
      <c r="W900" s="54"/>
      <c r="X900" s="54"/>
      <c r="Y900" s="54"/>
      <c r="Z900" s="54"/>
      <c r="AA900" s="54"/>
      <c r="AB900" s="54"/>
      <c r="AC900" s="54"/>
      <c r="AD900" s="54"/>
      <c r="AE900" s="54"/>
      <c r="AF900" s="54"/>
    </row>
    <row r="901" spans="1:32" ht="18.75" x14ac:dyDescent="0.3">
      <c r="A901" s="54"/>
      <c r="B901" s="54"/>
      <c r="C901" s="54"/>
      <c r="D901" s="54"/>
      <c r="E901" s="54"/>
      <c r="F901" s="54"/>
      <c r="G901" s="103"/>
      <c r="H901" s="103"/>
      <c r="I901" s="54"/>
      <c r="J901" s="54"/>
      <c r="K901" s="54"/>
      <c r="L901" s="54"/>
      <c r="M901" s="54"/>
      <c r="N901" s="54"/>
      <c r="O901" s="54"/>
      <c r="P901" s="54"/>
      <c r="Q901" s="54"/>
      <c r="R901" s="54"/>
      <c r="S901" s="54"/>
      <c r="T901" s="54"/>
      <c r="U901" s="54"/>
      <c r="V901" s="54"/>
      <c r="W901" s="54"/>
      <c r="X901" s="54"/>
      <c r="Y901" s="54"/>
      <c r="Z901" s="54"/>
      <c r="AA901" s="54"/>
      <c r="AB901" s="54"/>
      <c r="AC901" s="54"/>
      <c r="AD901" s="54"/>
      <c r="AE901" s="54"/>
      <c r="AF901" s="54"/>
    </row>
    <row r="902" spans="1:32" ht="18.75" x14ac:dyDescent="0.3">
      <c r="A902" s="54"/>
      <c r="B902" s="54"/>
      <c r="C902" s="54"/>
      <c r="D902" s="54"/>
      <c r="E902" s="54"/>
      <c r="F902" s="54"/>
      <c r="G902" s="103"/>
      <c r="H902" s="103"/>
      <c r="I902" s="54"/>
      <c r="J902" s="54"/>
      <c r="K902" s="54"/>
      <c r="L902" s="54"/>
      <c r="M902" s="54"/>
      <c r="N902" s="54"/>
      <c r="O902" s="54"/>
      <c r="P902" s="54"/>
      <c r="Q902" s="54"/>
      <c r="R902" s="54"/>
      <c r="S902" s="54"/>
      <c r="T902" s="54"/>
      <c r="U902" s="54"/>
      <c r="V902" s="54"/>
      <c r="W902" s="54"/>
      <c r="X902" s="54"/>
      <c r="Y902" s="54"/>
      <c r="Z902" s="54"/>
      <c r="AA902" s="54"/>
      <c r="AB902" s="54"/>
      <c r="AC902" s="54"/>
      <c r="AD902" s="54"/>
      <c r="AE902" s="54"/>
      <c r="AF902" s="54"/>
    </row>
    <row r="903" spans="1:32" ht="18.75" x14ac:dyDescent="0.3">
      <c r="A903" s="54"/>
      <c r="B903" s="54"/>
      <c r="C903" s="54"/>
      <c r="D903" s="54"/>
      <c r="E903" s="54"/>
      <c r="F903" s="54"/>
      <c r="G903" s="103"/>
      <c r="H903" s="103"/>
      <c r="I903" s="54"/>
      <c r="J903" s="54"/>
      <c r="K903" s="54"/>
      <c r="L903" s="54"/>
      <c r="M903" s="54"/>
      <c r="N903" s="54"/>
      <c r="O903" s="54"/>
      <c r="P903" s="54"/>
      <c r="Q903" s="54"/>
      <c r="R903" s="54"/>
      <c r="S903" s="54"/>
      <c r="T903" s="54"/>
      <c r="U903" s="54"/>
      <c r="V903" s="54"/>
      <c r="W903" s="54"/>
      <c r="X903" s="54"/>
      <c r="Y903" s="54"/>
      <c r="Z903" s="54"/>
      <c r="AA903" s="54"/>
      <c r="AB903" s="54"/>
      <c r="AC903" s="54"/>
      <c r="AD903" s="54"/>
      <c r="AE903" s="54"/>
      <c r="AF903" s="54"/>
    </row>
    <row r="904" spans="1:32" ht="18.75" x14ac:dyDescent="0.3">
      <c r="A904" s="54"/>
      <c r="B904" s="54"/>
      <c r="C904" s="54"/>
      <c r="D904" s="54"/>
      <c r="E904" s="54"/>
      <c r="F904" s="54"/>
      <c r="G904" s="103"/>
      <c r="H904" s="103"/>
      <c r="I904" s="54"/>
      <c r="J904" s="54"/>
      <c r="K904" s="54"/>
      <c r="L904" s="54"/>
      <c r="M904" s="54"/>
      <c r="N904" s="54"/>
      <c r="O904" s="54"/>
      <c r="P904" s="54"/>
      <c r="Q904" s="54"/>
      <c r="R904" s="54"/>
      <c r="S904" s="54"/>
      <c r="T904" s="54"/>
      <c r="U904" s="54"/>
      <c r="V904" s="54"/>
      <c r="W904" s="54"/>
      <c r="X904" s="54"/>
      <c r="Y904" s="54"/>
      <c r="Z904" s="54"/>
      <c r="AA904" s="54"/>
      <c r="AB904" s="54"/>
      <c r="AC904" s="54"/>
      <c r="AD904" s="54"/>
      <c r="AE904" s="54"/>
      <c r="AF904" s="54"/>
    </row>
    <row r="905" spans="1:32" ht="18.75" x14ac:dyDescent="0.3">
      <c r="A905" s="54"/>
      <c r="B905" s="54"/>
      <c r="C905" s="54"/>
      <c r="D905" s="54"/>
      <c r="E905" s="54"/>
      <c r="F905" s="54"/>
      <c r="G905" s="103"/>
      <c r="H905" s="103"/>
      <c r="I905" s="54"/>
      <c r="J905" s="54"/>
      <c r="K905" s="54"/>
      <c r="L905" s="54"/>
      <c r="M905" s="54"/>
      <c r="N905" s="54"/>
      <c r="O905" s="54"/>
      <c r="P905" s="54"/>
      <c r="Q905" s="54"/>
      <c r="R905" s="54"/>
      <c r="S905" s="54"/>
      <c r="T905" s="54"/>
      <c r="U905" s="54"/>
      <c r="V905" s="54"/>
      <c r="W905" s="54"/>
      <c r="X905" s="54"/>
      <c r="Y905" s="54"/>
      <c r="Z905" s="54"/>
      <c r="AA905" s="54"/>
      <c r="AB905" s="54"/>
      <c r="AC905" s="54"/>
      <c r="AD905" s="54"/>
      <c r="AE905" s="54"/>
      <c r="AF905" s="54"/>
    </row>
    <row r="906" spans="1:32" ht="18.75" x14ac:dyDescent="0.3">
      <c r="A906" s="54"/>
      <c r="B906" s="54"/>
      <c r="C906" s="54"/>
      <c r="D906" s="54"/>
      <c r="E906" s="54"/>
      <c r="F906" s="54"/>
      <c r="G906" s="103"/>
      <c r="H906" s="103"/>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c r="AF906" s="54"/>
    </row>
    <row r="907" spans="1:32" ht="18.75" x14ac:dyDescent="0.3">
      <c r="A907" s="54"/>
      <c r="B907" s="54"/>
      <c r="C907" s="54"/>
      <c r="D907" s="54"/>
      <c r="E907" s="54"/>
      <c r="F907" s="54"/>
      <c r="G907" s="103"/>
      <c r="H907" s="103"/>
      <c r="I907" s="54"/>
      <c r="J907" s="54"/>
      <c r="K907" s="54"/>
      <c r="L907" s="54"/>
      <c r="M907" s="54"/>
      <c r="N907" s="54"/>
      <c r="O907" s="54"/>
      <c r="P907" s="54"/>
      <c r="Q907" s="54"/>
      <c r="R907" s="54"/>
      <c r="S907" s="54"/>
      <c r="T907" s="54"/>
      <c r="U907" s="54"/>
      <c r="V907" s="54"/>
      <c r="W907" s="54"/>
      <c r="X907" s="54"/>
      <c r="Y907" s="54"/>
      <c r="Z907" s="54"/>
      <c r="AA907" s="54"/>
      <c r="AB907" s="54"/>
      <c r="AC907" s="54"/>
      <c r="AD907" s="54"/>
      <c r="AE907" s="54"/>
      <c r="AF907" s="54"/>
    </row>
    <row r="908" spans="1:32" ht="18.75" x14ac:dyDescent="0.3">
      <c r="A908" s="54"/>
      <c r="B908" s="54"/>
      <c r="C908" s="54"/>
      <c r="D908" s="54"/>
      <c r="E908" s="54"/>
      <c r="F908" s="54"/>
      <c r="G908" s="103"/>
      <c r="H908" s="103"/>
      <c r="I908" s="54"/>
      <c r="J908" s="54"/>
      <c r="K908" s="54"/>
      <c r="L908" s="54"/>
      <c r="M908" s="54"/>
      <c r="N908" s="54"/>
      <c r="O908" s="54"/>
      <c r="P908" s="54"/>
      <c r="Q908" s="54"/>
      <c r="R908" s="54"/>
      <c r="S908" s="54"/>
      <c r="T908" s="54"/>
      <c r="U908" s="54"/>
      <c r="V908" s="54"/>
      <c r="W908" s="54"/>
      <c r="X908" s="54"/>
      <c r="Y908" s="54"/>
      <c r="Z908" s="54"/>
      <c r="AA908" s="54"/>
      <c r="AB908" s="54"/>
      <c r="AC908" s="54"/>
      <c r="AD908" s="54"/>
      <c r="AE908" s="54"/>
      <c r="AF908" s="54"/>
    </row>
    <row r="909" spans="1:32" ht="18.75" x14ac:dyDescent="0.3">
      <c r="A909" s="54"/>
      <c r="B909" s="54"/>
      <c r="C909" s="54"/>
      <c r="D909" s="54"/>
      <c r="E909" s="54"/>
      <c r="F909" s="54"/>
      <c r="G909" s="103"/>
      <c r="H909" s="103"/>
      <c r="I909" s="54"/>
      <c r="J909" s="54"/>
      <c r="K909" s="54"/>
      <c r="L909" s="54"/>
      <c r="M909" s="54"/>
      <c r="N909" s="54"/>
      <c r="O909" s="54"/>
      <c r="P909" s="54"/>
      <c r="Q909" s="54"/>
      <c r="R909" s="54"/>
      <c r="S909" s="54"/>
      <c r="T909" s="54"/>
      <c r="U909" s="54"/>
      <c r="V909" s="54"/>
      <c r="W909" s="54"/>
      <c r="X909" s="54"/>
      <c r="Y909" s="54"/>
      <c r="Z909" s="54"/>
      <c r="AA909" s="54"/>
      <c r="AB909" s="54"/>
      <c r="AC909" s="54"/>
      <c r="AD909" s="54"/>
      <c r="AE909" s="54"/>
      <c r="AF909" s="54"/>
    </row>
    <row r="910" spans="1:32" ht="18.75" x14ac:dyDescent="0.3">
      <c r="A910" s="54"/>
      <c r="B910" s="54"/>
      <c r="C910" s="54"/>
      <c r="D910" s="54"/>
      <c r="E910" s="54"/>
      <c r="F910" s="54"/>
      <c r="G910" s="103"/>
      <c r="H910" s="103"/>
      <c r="I910" s="54"/>
      <c r="J910" s="54"/>
      <c r="K910" s="54"/>
      <c r="L910" s="54"/>
      <c r="M910" s="54"/>
      <c r="N910" s="54"/>
      <c r="O910" s="54"/>
      <c r="P910" s="54"/>
      <c r="Q910" s="54"/>
      <c r="R910" s="54"/>
      <c r="S910" s="54"/>
      <c r="T910" s="54"/>
      <c r="U910" s="54"/>
      <c r="V910" s="54"/>
      <c r="W910" s="54"/>
      <c r="X910" s="54"/>
      <c r="Y910" s="54"/>
      <c r="Z910" s="54"/>
      <c r="AA910" s="54"/>
      <c r="AB910" s="54"/>
      <c r="AC910" s="54"/>
      <c r="AD910" s="54"/>
      <c r="AE910" s="54"/>
      <c r="AF910" s="54"/>
    </row>
    <row r="911" spans="1:32" ht="18.75" x14ac:dyDescent="0.3">
      <c r="A911" s="54"/>
      <c r="B911" s="54"/>
      <c r="C911" s="54"/>
      <c r="D911" s="54"/>
      <c r="E911" s="54"/>
      <c r="F911" s="54"/>
      <c r="G911" s="103"/>
      <c r="H911" s="103"/>
      <c r="I911" s="54"/>
      <c r="J911" s="54"/>
      <c r="K911" s="54"/>
      <c r="L911" s="54"/>
      <c r="M911" s="54"/>
      <c r="N911" s="54"/>
      <c r="O911" s="54"/>
      <c r="P911" s="54"/>
      <c r="Q911" s="54"/>
      <c r="R911" s="54"/>
      <c r="S911" s="54"/>
      <c r="T911" s="54"/>
      <c r="U911" s="54"/>
      <c r="V911" s="54"/>
      <c r="W911" s="54"/>
      <c r="X911" s="54"/>
      <c r="Y911" s="54"/>
      <c r="Z911" s="54"/>
      <c r="AA911" s="54"/>
      <c r="AB911" s="54"/>
      <c r="AC911" s="54"/>
      <c r="AD911" s="54"/>
      <c r="AE911" s="54"/>
      <c r="AF911" s="54"/>
    </row>
    <row r="912" spans="1:32" ht="18.75" x14ac:dyDescent="0.3">
      <c r="A912" s="54"/>
      <c r="B912" s="54"/>
      <c r="C912" s="54"/>
      <c r="D912" s="54"/>
      <c r="E912" s="54"/>
      <c r="F912" s="54"/>
      <c r="G912" s="103"/>
      <c r="H912" s="103"/>
      <c r="I912" s="54"/>
      <c r="J912" s="54"/>
      <c r="K912" s="54"/>
      <c r="L912" s="54"/>
      <c r="M912" s="54"/>
      <c r="N912" s="54"/>
      <c r="O912" s="54"/>
      <c r="P912" s="54"/>
      <c r="Q912" s="54"/>
      <c r="R912" s="54"/>
      <c r="S912" s="54"/>
      <c r="T912" s="54"/>
      <c r="U912" s="54"/>
      <c r="V912" s="54"/>
      <c r="W912" s="54"/>
      <c r="X912" s="54"/>
      <c r="Y912" s="54"/>
      <c r="Z912" s="54"/>
      <c r="AA912" s="54"/>
      <c r="AB912" s="54"/>
      <c r="AC912" s="54"/>
      <c r="AD912" s="54"/>
      <c r="AE912" s="54"/>
      <c r="AF912" s="54"/>
    </row>
    <row r="913" spans="1:32" ht="18.75" x14ac:dyDescent="0.3">
      <c r="A913" s="54"/>
      <c r="B913" s="54"/>
      <c r="C913" s="54"/>
      <c r="D913" s="54"/>
      <c r="E913" s="54"/>
      <c r="F913" s="54"/>
      <c r="G913" s="103"/>
      <c r="H913" s="103"/>
      <c r="I913" s="54"/>
      <c r="J913" s="54"/>
      <c r="K913" s="54"/>
      <c r="L913" s="54"/>
      <c r="M913" s="54"/>
      <c r="N913" s="54"/>
      <c r="O913" s="54"/>
      <c r="P913" s="54"/>
      <c r="Q913" s="54"/>
      <c r="R913" s="54"/>
      <c r="S913" s="54"/>
      <c r="T913" s="54"/>
      <c r="U913" s="54"/>
      <c r="V913" s="54"/>
      <c r="W913" s="54"/>
      <c r="X913" s="54"/>
      <c r="Y913" s="54"/>
      <c r="Z913" s="54"/>
      <c r="AA913" s="54"/>
      <c r="AB913" s="54"/>
      <c r="AC913" s="54"/>
      <c r="AD913" s="54"/>
      <c r="AE913" s="54"/>
      <c r="AF913" s="54"/>
    </row>
    <row r="914" spans="1:32" ht="18.75" x14ac:dyDescent="0.3">
      <c r="A914" s="54"/>
      <c r="B914" s="54"/>
      <c r="C914" s="54"/>
      <c r="D914" s="54"/>
      <c r="E914" s="54"/>
      <c r="F914" s="54"/>
      <c r="G914" s="103"/>
      <c r="H914" s="103"/>
      <c r="I914" s="54"/>
      <c r="J914" s="54"/>
      <c r="K914" s="54"/>
      <c r="L914" s="54"/>
      <c r="M914" s="54"/>
      <c r="N914" s="54"/>
      <c r="O914" s="54"/>
      <c r="P914" s="54"/>
      <c r="Q914" s="54"/>
      <c r="R914" s="54"/>
      <c r="S914" s="54"/>
      <c r="T914" s="54"/>
      <c r="U914" s="54"/>
      <c r="V914" s="54"/>
      <c r="W914" s="54"/>
      <c r="X914" s="54"/>
      <c r="Y914" s="54"/>
      <c r="Z914" s="54"/>
      <c r="AA914" s="54"/>
      <c r="AB914" s="54"/>
      <c r="AC914" s="54"/>
      <c r="AD914" s="54"/>
      <c r="AE914" s="54"/>
      <c r="AF914" s="54"/>
    </row>
    <row r="915" spans="1:32" ht="18.75" x14ac:dyDescent="0.3">
      <c r="A915" s="54"/>
      <c r="B915" s="54"/>
      <c r="C915" s="54"/>
      <c r="D915" s="54"/>
      <c r="E915" s="54"/>
      <c r="F915" s="54"/>
      <c r="G915" s="103"/>
      <c r="H915" s="103"/>
      <c r="I915" s="54"/>
      <c r="J915" s="54"/>
      <c r="K915" s="54"/>
      <c r="L915" s="54"/>
      <c r="M915" s="54"/>
      <c r="N915" s="54"/>
      <c r="O915" s="54"/>
      <c r="P915" s="54"/>
      <c r="Q915" s="54"/>
      <c r="R915" s="54"/>
      <c r="S915" s="54"/>
      <c r="T915" s="54"/>
      <c r="U915" s="54"/>
      <c r="V915" s="54"/>
      <c r="W915" s="54"/>
      <c r="X915" s="54"/>
      <c r="Y915" s="54"/>
      <c r="Z915" s="54"/>
      <c r="AA915" s="54"/>
      <c r="AB915" s="54"/>
      <c r="AC915" s="54"/>
      <c r="AD915" s="54"/>
      <c r="AE915" s="54"/>
      <c r="AF915" s="54"/>
    </row>
    <row r="916" spans="1:32" ht="18.75" x14ac:dyDescent="0.3">
      <c r="A916" s="54"/>
      <c r="B916" s="54"/>
      <c r="C916" s="54"/>
      <c r="D916" s="54"/>
      <c r="E916" s="54"/>
      <c r="F916" s="54"/>
      <c r="G916" s="103"/>
      <c r="H916" s="103"/>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c r="AF916" s="54"/>
    </row>
    <row r="917" spans="1:32" ht="18.75" x14ac:dyDescent="0.3">
      <c r="A917" s="54"/>
      <c r="B917" s="54"/>
      <c r="C917" s="54"/>
      <c r="D917" s="54"/>
      <c r="E917" s="54"/>
      <c r="F917" s="54"/>
      <c r="G917" s="103"/>
      <c r="H917" s="103"/>
      <c r="I917" s="54"/>
      <c r="J917" s="54"/>
      <c r="K917" s="54"/>
      <c r="L917" s="54"/>
      <c r="M917" s="54"/>
      <c r="N917" s="54"/>
      <c r="O917" s="54"/>
      <c r="P917" s="54"/>
      <c r="Q917" s="54"/>
      <c r="R917" s="54"/>
      <c r="S917" s="54"/>
      <c r="T917" s="54"/>
      <c r="U917" s="54"/>
      <c r="V917" s="54"/>
      <c r="W917" s="54"/>
      <c r="X917" s="54"/>
      <c r="Y917" s="54"/>
      <c r="Z917" s="54"/>
      <c r="AA917" s="54"/>
      <c r="AB917" s="54"/>
      <c r="AC917" s="54"/>
      <c r="AD917" s="54"/>
      <c r="AE917" s="54"/>
      <c r="AF917" s="54"/>
    </row>
    <row r="918" spans="1:32" ht="18.75" x14ac:dyDescent="0.3">
      <c r="A918" s="54"/>
      <c r="B918" s="54"/>
      <c r="C918" s="54"/>
      <c r="D918" s="54"/>
      <c r="E918" s="54"/>
      <c r="F918" s="54"/>
      <c r="G918" s="103"/>
      <c r="H918" s="103"/>
      <c r="I918" s="54"/>
      <c r="J918" s="54"/>
      <c r="K918" s="54"/>
      <c r="L918" s="54"/>
      <c r="M918" s="54"/>
      <c r="N918" s="54"/>
      <c r="O918" s="54"/>
      <c r="P918" s="54"/>
      <c r="Q918" s="54"/>
      <c r="R918" s="54"/>
      <c r="S918" s="54"/>
      <c r="T918" s="54"/>
      <c r="U918" s="54"/>
      <c r="V918" s="54"/>
      <c r="W918" s="54"/>
      <c r="X918" s="54"/>
      <c r="Y918" s="54"/>
      <c r="Z918" s="54"/>
      <c r="AA918" s="54"/>
      <c r="AB918" s="54"/>
      <c r="AC918" s="54"/>
      <c r="AD918" s="54"/>
      <c r="AE918" s="54"/>
      <c r="AF918" s="54"/>
    </row>
    <row r="919" spans="1:32" ht="18.75" x14ac:dyDescent="0.3">
      <c r="A919" s="54"/>
      <c r="B919" s="54"/>
      <c r="C919" s="54"/>
      <c r="D919" s="54"/>
      <c r="E919" s="54"/>
      <c r="F919" s="54"/>
      <c r="G919" s="103"/>
      <c r="H919" s="103"/>
      <c r="I919" s="54"/>
      <c r="J919" s="54"/>
      <c r="K919" s="54"/>
      <c r="L919" s="54"/>
      <c r="M919" s="54"/>
      <c r="N919" s="54"/>
      <c r="O919" s="54"/>
      <c r="P919" s="54"/>
      <c r="Q919" s="54"/>
      <c r="R919" s="54"/>
      <c r="S919" s="54"/>
      <c r="T919" s="54"/>
      <c r="U919" s="54"/>
      <c r="V919" s="54"/>
      <c r="W919" s="54"/>
      <c r="X919" s="54"/>
      <c r="Y919" s="54"/>
      <c r="Z919" s="54"/>
      <c r="AA919" s="54"/>
      <c r="AB919" s="54"/>
      <c r="AC919" s="54"/>
      <c r="AD919" s="54"/>
      <c r="AE919" s="54"/>
      <c r="AF919" s="54"/>
    </row>
    <row r="920" spans="1:32" ht="18.75" x14ac:dyDescent="0.3">
      <c r="A920" s="54"/>
      <c r="B920" s="54"/>
      <c r="C920" s="54"/>
      <c r="D920" s="54"/>
      <c r="E920" s="54"/>
      <c r="F920" s="54"/>
      <c r="G920" s="103"/>
      <c r="H920" s="103"/>
      <c r="I920" s="54"/>
      <c r="J920" s="54"/>
      <c r="K920" s="54"/>
      <c r="L920" s="54"/>
      <c r="M920" s="54"/>
      <c r="N920" s="54"/>
      <c r="O920" s="54"/>
      <c r="P920" s="54"/>
      <c r="Q920" s="54"/>
      <c r="R920" s="54"/>
      <c r="S920" s="54"/>
      <c r="T920" s="54"/>
      <c r="U920" s="54"/>
      <c r="V920" s="54"/>
      <c r="W920" s="54"/>
      <c r="X920" s="54"/>
      <c r="Y920" s="54"/>
      <c r="Z920" s="54"/>
      <c r="AA920" s="54"/>
      <c r="AB920" s="54"/>
      <c r="AC920" s="54"/>
      <c r="AD920" s="54"/>
      <c r="AE920" s="54"/>
      <c r="AF920" s="54"/>
    </row>
    <row r="921" spans="1:32" ht="18.75" x14ac:dyDescent="0.3">
      <c r="A921" s="54"/>
      <c r="B921" s="54"/>
      <c r="C921" s="54"/>
      <c r="D921" s="54"/>
      <c r="E921" s="54"/>
      <c r="F921" s="54"/>
      <c r="G921" s="103"/>
      <c r="H921" s="103"/>
      <c r="I921" s="54"/>
      <c r="J921" s="54"/>
      <c r="K921" s="54"/>
      <c r="L921" s="54"/>
      <c r="M921" s="54"/>
      <c r="N921" s="54"/>
      <c r="O921" s="54"/>
      <c r="P921" s="54"/>
      <c r="Q921" s="54"/>
      <c r="R921" s="54"/>
      <c r="S921" s="54"/>
      <c r="T921" s="54"/>
      <c r="U921" s="54"/>
      <c r="V921" s="54"/>
      <c r="W921" s="54"/>
      <c r="X921" s="54"/>
      <c r="Y921" s="54"/>
      <c r="Z921" s="54"/>
      <c r="AA921" s="54"/>
      <c r="AB921" s="54"/>
      <c r="AC921" s="54"/>
      <c r="AD921" s="54"/>
      <c r="AE921" s="54"/>
      <c r="AF921" s="54"/>
    </row>
    <row r="922" spans="1:32" ht="18.75" x14ac:dyDescent="0.3">
      <c r="A922" s="54"/>
      <c r="B922" s="54"/>
      <c r="C922" s="54"/>
      <c r="D922" s="54"/>
      <c r="E922" s="54"/>
      <c r="F922" s="54"/>
      <c r="G922" s="103"/>
      <c r="H922" s="103"/>
      <c r="I922" s="54"/>
      <c r="J922" s="54"/>
      <c r="K922" s="54"/>
      <c r="L922" s="54"/>
      <c r="M922" s="54"/>
      <c r="N922" s="54"/>
      <c r="O922" s="54"/>
      <c r="P922" s="54"/>
      <c r="Q922" s="54"/>
      <c r="R922" s="54"/>
      <c r="S922" s="54"/>
      <c r="T922" s="54"/>
      <c r="U922" s="54"/>
      <c r="V922" s="54"/>
      <c r="W922" s="54"/>
      <c r="X922" s="54"/>
      <c r="Y922" s="54"/>
      <c r="Z922" s="54"/>
      <c r="AA922" s="54"/>
      <c r="AB922" s="54"/>
      <c r="AC922" s="54"/>
      <c r="AD922" s="54"/>
      <c r="AE922" s="54"/>
      <c r="AF922" s="54"/>
    </row>
    <row r="923" spans="1:32" ht="18.75" x14ac:dyDescent="0.3">
      <c r="A923" s="54"/>
      <c r="B923" s="54"/>
      <c r="C923" s="54"/>
      <c r="D923" s="54"/>
      <c r="E923" s="54"/>
      <c r="F923" s="54"/>
      <c r="G923" s="103"/>
      <c r="H923" s="103"/>
      <c r="I923" s="54"/>
      <c r="J923" s="54"/>
      <c r="K923" s="54"/>
      <c r="L923" s="54"/>
      <c r="M923" s="54"/>
      <c r="N923" s="54"/>
      <c r="O923" s="54"/>
      <c r="P923" s="54"/>
      <c r="Q923" s="54"/>
      <c r="R923" s="54"/>
      <c r="S923" s="54"/>
      <c r="T923" s="54"/>
      <c r="U923" s="54"/>
      <c r="V923" s="54"/>
      <c r="W923" s="54"/>
      <c r="X923" s="54"/>
      <c r="Y923" s="54"/>
      <c r="Z923" s="54"/>
      <c r="AA923" s="54"/>
      <c r="AB923" s="54"/>
      <c r="AC923" s="54"/>
      <c r="AD923" s="54"/>
      <c r="AE923" s="54"/>
      <c r="AF923" s="54"/>
    </row>
    <row r="924" spans="1:32" ht="18.75" x14ac:dyDescent="0.3">
      <c r="A924" s="54"/>
      <c r="B924" s="54"/>
      <c r="C924" s="54"/>
      <c r="D924" s="54"/>
      <c r="E924" s="54"/>
      <c r="F924" s="54"/>
      <c r="G924" s="103"/>
      <c r="H924" s="103"/>
      <c r="I924" s="54"/>
      <c r="J924" s="54"/>
      <c r="K924" s="54"/>
      <c r="L924" s="54"/>
      <c r="M924" s="54"/>
      <c r="N924" s="54"/>
      <c r="O924" s="54"/>
      <c r="P924" s="54"/>
      <c r="Q924" s="54"/>
      <c r="R924" s="54"/>
      <c r="S924" s="54"/>
      <c r="T924" s="54"/>
      <c r="U924" s="54"/>
      <c r="V924" s="54"/>
      <c r="W924" s="54"/>
      <c r="X924" s="54"/>
      <c r="Y924" s="54"/>
      <c r="Z924" s="54"/>
      <c r="AA924" s="54"/>
      <c r="AB924" s="54"/>
      <c r="AC924" s="54"/>
      <c r="AD924" s="54"/>
      <c r="AE924" s="54"/>
      <c r="AF924" s="54"/>
    </row>
    <row r="925" spans="1:32" ht="18.75" x14ac:dyDescent="0.3">
      <c r="A925" s="54"/>
      <c r="B925" s="54"/>
      <c r="C925" s="54"/>
      <c r="D925" s="54"/>
      <c r="E925" s="54"/>
      <c r="F925" s="54"/>
      <c r="G925" s="103"/>
      <c r="H925" s="103"/>
      <c r="I925" s="54"/>
      <c r="J925" s="54"/>
      <c r="K925" s="54"/>
      <c r="L925" s="54"/>
      <c r="M925" s="54"/>
      <c r="N925" s="54"/>
      <c r="O925" s="54"/>
      <c r="P925" s="54"/>
      <c r="Q925" s="54"/>
      <c r="R925" s="54"/>
      <c r="S925" s="54"/>
      <c r="T925" s="54"/>
      <c r="U925" s="54"/>
      <c r="V925" s="54"/>
      <c r="W925" s="54"/>
      <c r="X925" s="54"/>
      <c r="Y925" s="54"/>
      <c r="Z925" s="54"/>
      <c r="AA925" s="54"/>
      <c r="AB925" s="54"/>
      <c r="AC925" s="54"/>
      <c r="AD925" s="54"/>
      <c r="AE925" s="54"/>
      <c r="AF925" s="54"/>
    </row>
    <row r="926" spans="1:32" ht="18.75" x14ac:dyDescent="0.3">
      <c r="A926" s="54"/>
      <c r="B926" s="54"/>
      <c r="C926" s="54"/>
      <c r="D926" s="54"/>
      <c r="E926" s="54"/>
      <c r="F926" s="54"/>
      <c r="G926" s="103"/>
      <c r="H926" s="103"/>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c r="AF926" s="54"/>
    </row>
    <row r="927" spans="1:32" ht="18.75" x14ac:dyDescent="0.3">
      <c r="A927" s="54"/>
      <c r="B927" s="54"/>
      <c r="C927" s="54"/>
      <c r="D927" s="54"/>
      <c r="E927" s="54"/>
      <c r="F927" s="54"/>
      <c r="G927" s="103"/>
      <c r="H927" s="103"/>
      <c r="I927" s="54"/>
      <c r="J927" s="54"/>
      <c r="K927" s="54"/>
      <c r="L927" s="54"/>
      <c r="M927" s="54"/>
      <c r="N927" s="54"/>
      <c r="O927" s="54"/>
      <c r="P927" s="54"/>
      <c r="Q927" s="54"/>
      <c r="R927" s="54"/>
      <c r="S927" s="54"/>
      <c r="T927" s="54"/>
      <c r="U927" s="54"/>
      <c r="V927" s="54"/>
      <c r="W927" s="54"/>
      <c r="X927" s="54"/>
      <c r="Y927" s="54"/>
      <c r="Z927" s="54"/>
      <c r="AA927" s="54"/>
      <c r="AB927" s="54"/>
      <c r="AC927" s="54"/>
      <c r="AD927" s="54"/>
      <c r="AE927" s="54"/>
      <c r="AF927" s="54"/>
    </row>
    <row r="928" spans="1:32" ht="18.75" x14ac:dyDescent="0.3">
      <c r="A928" s="54"/>
      <c r="B928" s="54"/>
      <c r="C928" s="54"/>
      <c r="D928" s="54"/>
      <c r="E928" s="54"/>
      <c r="F928" s="54"/>
      <c r="G928" s="103"/>
      <c r="H928" s="103"/>
      <c r="I928" s="54"/>
      <c r="J928" s="54"/>
      <c r="K928" s="54"/>
      <c r="L928" s="54"/>
      <c r="M928" s="54"/>
      <c r="N928" s="54"/>
      <c r="O928" s="54"/>
      <c r="P928" s="54"/>
      <c r="Q928" s="54"/>
      <c r="R928" s="54"/>
      <c r="S928" s="54"/>
      <c r="T928" s="54"/>
      <c r="U928" s="54"/>
      <c r="V928" s="54"/>
      <c r="W928" s="54"/>
      <c r="X928" s="54"/>
      <c r="Y928" s="54"/>
      <c r="Z928" s="54"/>
      <c r="AA928" s="54"/>
      <c r="AB928" s="54"/>
      <c r="AC928" s="54"/>
      <c r="AD928" s="54"/>
      <c r="AE928" s="54"/>
      <c r="AF928" s="54"/>
    </row>
    <row r="929" spans="1:32" ht="18.75" x14ac:dyDescent="0.3">
      <c r="A929" s="54"/>
      <c r="B929" s="54"/>
      <c r="C929" s="54"/>
      <c r="D929" s="54"/>
      <c r="E929" s="54"/>
      <c r="F929" s="54"/>
      <c r="G929" s="103"/>
      <c r="H929" s="103"/>
      <c r="I929" s="54"/>
      <c r="J929" s="54"/>
      <c r="K929" s="54"/>
      <c r="L929" s="54"/>
      <c r="M929" s="54"/>
      <c r="N929" s="54"/>
      <c r="O929" s="54"/>
      <c r="P929" s="54"/>
      <c r="Q929" s="54"/>
      <c r="R929" s="54"/>
      <c r="S929" s="54"/>
      <c r="T929" s="54"/>
      <c r="U929" s="54"/>
      <c r="V929" s="54"/>
      <c r="W929" s="54"/>
      <c r="X929" s="54"/>
      <c r="Y929" s="54"/>
      <c r="Z929" s="54"/>
      <c r="AA929" s="54"/>
      <c r="AB929" s="54"/>
      <c r="AC929" s="54"/>
      <c r="AD929" s="54"/>
      <c r="AE929" s="54"/>
      <c r="AF929" s="54"/>
    </row>
    <row r="930" spans="1:32" ht="18.75" x14ac:dyDescent="0.3">
      <c r="A930" s="54"/>
      <c r="B930" s="54"/>
      <c r="C930" s="54"/>
      <c r="D930" s="54"/>
      <c r="E930" s="54"/>
      <c r="F930" s="54"/>
      <c r="G930" s="103"/>
      <c r="H930" s="103"/>
      <c r="I930" s="54"/>
      <c r="J930" s="54"/>
      <c r="K930" s="54"/>
      <c r="L930" s="54"/>
      <c r="M930" s="54"/>
      <c r="N930" s="54"/>
      <c r="O930" s="54"/>
      <c r="P930" s="54"/>
      <c r="Q930" s="54"/>
      <c r="R930" s="54"/>
      <c r="S930" s="54"/>
      <c r="T930" s="54"/>
      <c r="U930" s="54"/>
      <c r="V930" s="54"/>
      <c r="W930" s="54"/>
      <c r="X930" s="54"/>
      <c r="Y930" s="54"/>
      <c r="Z930" s="54"/>
      <c r="AA930" s="54"/>
      <c r="AB930" s="54"/>
      <c r="AC930" s="54"/>
      <c r="AD930" s="54"/>
      <c r="AE930" s="54"/>
      <c r="AF930" s="54"/>
    </row>
    <row r="931" spans="1:32" ht="18.75" x14ac:dyDescent="0.3">
      <c r="A931" s="54"/>
      <c r="B931" s="54"/>
      <c r="C931" s="54"/>
      <c r="D931" s="54"/>
      <c r="E931" s="54"/>
      <c r="F931" s="54"/>
      <c r="G931" s="103"/>
      <c r="H931" s="103"/>
      <c r="I931" s="54"/>
      <c r="J931" s="54"/>
      <c r="K931" s="54"/>
      <c r="L931" s="54"/>
      <c r="M931" s="54"/>
      <c r="N931" s="54"/>
      <c r="O931" s="54"/>
      <c r="P931" s="54"/>
      <c r="Q931" s="54"/>
      <c r="R931" s="54"/>
      <c r="S931" s="54"/>
      <c r="T931" s="54"/>
      <c r="U931" s="54"/>
      <c r="V931" s="54"/>
      <c r="W931" s="54"/>
      <c r="X931" s="54"/>
      <c r="Y931" s="54"/>
      <c r="Z931" s="54"/>
      <c r="AA931" s="54"/>
      <c r="AB931" s="54"/>
      <c r="AC931" s="54"/>
      <c r="AD931" s="54"/>
      <c r="AE931" s="54"/>
      <c r="AF931" s="54"/>
    </row>
    <row r="932" spans="1:32" ht="18.75" x14ac:dyDescent="0.3">
      <c r="A932" s="54"/>
      <c r="B932" s="54"/>
      <c r="C932" s="54"/>
      <c r="D932" s="54"/>
      <c r="E932" s="54"/>
      <c r="F932" s="54"/>
      <c r="G932" s="103"/>
      <c r="H932" s="103"/>
      <c r="I932" s="54"/>
      <c r="J932" s="54"/>
      <c r="K932" s="54"/>
      <c r="L932" s="54"/>
      <c r="M932" s="54"/>
      <c r="N932" s="54"/>
      <c r="O932" s="54"/>
      <c r="P932" s="54"/>
      <c r="Q932" s="54"/>
      <c r="R932" s="54"/>
      <c r="S932" s="54"/>
      <c r="T932" s="54"/>
      <c r="U932" s="54"/>
      <c r="V932" s="54"/>
      <c r="W932" s="54"/>
      <c r="X932" s="54"/>
      <c r="Y932" s="54"/>
      <c r="Z932" s="54"/>
      <c r="AA932" s="54"/>
      <c r="AB932" s="54"/>
      <c r="AC932" s="54"/>
      <c r="AD932" s="54"/>
      <c r="AE932" s="54"/>
      <c r="AF932" s="54"/>
    </row>
    <row r="933" spans="1:32" ht="18.75" x14ac:dyDescent="0.3">
      <c r="A933" s="54"/>
      <c r="B933" s="54"/>
      <c r="C933" s="54"/>
      <c r="D933" s="54"/>
      <c r="E933" s="54"/>
      <c r="F933" s="54"/>
      <c r="G933" s="103"/>
      <c r="H933" s="103"/>
      <c r="I933" s="54"/>
      <c r="J933" s="54"/>
      <c r="K933" s="54"/>
      <c r="L933" s="54"/>
      <c r="M933" s="54"/>
      <c r="N933" s="54"/>
      <c r="O933" s="54"/>
      <c r="P933" s="54"/>
      <c r="Q933" s="54"/>
      <c r="R933" s="54"/>
      <c r="S933" s="54"/>
      <c r="T933" s="54"/>
      <c r="U933" s="54"/>
      <c r="V933" s="54"/>
      <c r="W933" s="54"/>
      <c r="X933" s="54"/>
      <c r="Y933" s="54"/>
      <c r="Z933" s="54"/>
      <c r="AA933" s="54"/>
      <c r="AB933" s="54"/>
      <c r="AC933" s="54"/>
      <c r="AD933" s="54"/>
      <c r="AE933" s="54"/>
      <c r="AF933" s="54"/>
    </row>
    <row r="934" spans="1:32" ht="18.75" x14ac:dyDescent="0.3">
      <c r="A934" s="54"/>
      <c r="B934" s="54"/>
      <c r="C934" s="54"/>
      <c r="D934" s="54"/>
      <c r="E934" s="54"/>
      <c r="F934" s="54"/>
      <c r="G934" s="103"/>
      <c r="H934" s="103"/>
      <c r="I934" s="54"/>
      <c r="J934" s="54"/>
      <c r="K934" s="54"/>
      <c r="L934" s="54"/>
      <c r="M934" s="54"/>
      <c r="N934" s="54"/>
      <c r="O934" s="54"/>
      <c r="P934" s="54"/>
      <c r="Q934" s="54"/>
      <c r="R934" s="54"/>
      <c r="S934" s="54"/>
      <c r="T934" s="54"/>
      <c r="U934" s="54"/>
      <c r="V934" s="54"/>
      <c r="W934" s="54"/>
      <c r="X934" s="54"/>
      <c r="Y934" s="54"/>
      <c r="Z934" s="54"/>
      <c r="AA934" s="54"/>
      <c r="AB934" s="54"/>
      <c r="AC934" s="54"/>
      <c r="AD934" s="54"/>
      <c r="AE934" s="54"/>
      <c r="AF934" s="54"/>
    </row>
    <row r="935" spans="1:32" ht="18.75" x14ac:dyDescent="0.3">
      <c r="A935" s="54"/>
      <c r="B935" s="54"/>
      <c r="C935" s="54"/>
      <c r="D935" s="54"/>
      <c r="E935" s="54"/>
      <c r="F935" s="54"/>
      <c r="G935" s="103"/>
      <c r="H935" s="103"/>
      <c r="I935" s="54"/>
      <c r="J935" s="54"/>
      <c r="K935" s="54"/>
      <c r="L935" s="54"/>
      <c r="M935" s="54"/>
      <c r="N935" s="54"/>
      <c r="O935" s="54"/>
      <c r="P935" s="54"/>
      <c r="Q935" s="54"/>
      <c r="R935" s="54"/>
      <c r="S935" s="54"/>
      <c r="T935" s="54"/>
      <c r="U935" s="54"/>
      <c r="V935" s="54"/>
      <c r="W935" s="54"/>
      <c r="X935" s="54"/>
      <c r="Y935" s="54"/>
      <c r="Z935" s="54"/>
      <c r="AA935" s="54"/>
      <c r="AB935" s="54"/>
      <c r="AC935" s="54"/>
      <c r="AD935" s="54"/>
      <c r="AE935" s="54"/>
      <c r="AF935" s="54"/>
    </row>
    <row r="936" spans="1:32" ht="18.75" x14ac:dyDescent="0.3">
      <c r="A936" s="54"/>
      <c r="B936" s="54"/>
      <c r="C936" s="54"/>
      <c r="D936" s="54"/>
      <c r="E936" s="54"/>
      <c r="F936" s="54"/>
      <c r="G936" s="103"/>
      <c r="H936" s="103"/>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c r="AF936" s="54"/>
    </row>
    <row r="937" spans="1:32" ht="18.75" x14ac:dyDescent="0.3">
      <c r="A937" s="54"/>
      <c r="B937" s="54"/>
      <c r="C937" s="54"/>
      <c r="D937" s="54"/>
      <c r="E937" s="54"/>
      <c r="F937" s="54"/>
      <c r="G937" s="103"/>
      <c r="H937" s="103"/>
      <c r="I937" s="54"/>
      <c r="J937" s="54"/>
      <c r="K937" s="54"/>
      <c r="L937" s="54"/>
      <c r="M937" s="54"/>
      <c r="N937" s="54"/>
      <c r="O937" s="54"/>
      <c r="P937" s="54"/>
      <c r="Q937" s="54"/>
      <c r="R937" s="54"/>
      <c r="S937" s="54"/>
      <c r="T937" s="54"/>
      <c r="U937" s="54"/>
      <c r="V937" s="54"/>
      <c r="W937" s="54"/>
      <c r="X937" s="54"/>
      <c r="Y937" s="54"/>
      <c r="Z937" s="54"/>
      <c r="AA937" s="54"/>
      <c r="AB937" s="54"/>
      <c r="AC937" s="54"/>
      <c r="AD937" s="54"/>
      <c r="AE937" s="54"/>
      <c r="AF937" s="54"/>
    </row>
    <row r="938" spans="1:32" ht="18.75" x14ac:dyDescent="0.3">
      <c r="A938" s="54"/>
      <c r="B938" s="54"/>
      <c r="C938" s="54"/>
      <c r="D938" s="54"/>
      <c r="E938" s="54"/>
      <c r="F938" s="54"/>
      <c r="G938" s="103"/>
      <c r="H938" s="103"/>
      <c r="I938" s="54"/>
      <c r="J938" s="54"/>
      <c r="K938" s="54"/>
      <c r="L938" s="54"/>
      <c r="M938" s="54"/>
      <c r="N938" s="54"/>
      <c r="O938" s="54"/>
      <c r="P938" s="54"/>
      <c r="Q938" s="54"/>
      <c r="R938" s="54"/>
      <c r="S938" s="54"/>
      <c r="T938" s="54"/>
      <c r="U938" s="54"/>
      <c r="V938" s="54"/>
      <c r="W938" s="54"/>
      <c r="X938" s="54"/>
      <c r="Y938" s="54"/>
      <c r="Z938" s="54"/>
      <c r="AA938" s="54"/>
      <c r="AB938" s="54"/>
      <c r="AC938" s="54"/>
      <c r="AD938" s="54"/>
      <c r="AE938" s="54"/>
      <c r="AF938" s="54"/>
    </row>
    <row r="939" spans="1:32" ht="18.75" x14ac:dyDescent="0.3">
      <c r="A939" s="54"/>
      <c r="B939" s="54"/>
      <c r="C939" s="54"/>
      <c r="D939" s="54"/>
      <c r="E939" s="54"/>
      <c r="F939" s="54"/>
      <c r="G939" s="103"/>
      <c r="H939" s="103"/>
      <c r="I939" s="54"/>
      <c r="J939" s="54"/>
      <c r="K939" s="54"/>
      <c r="L939" s="54"/>
      <c r="M939" s="54"/>
      <c r="N939" s="54"/>
      <c r="O939" s="54"/>
      <c r="P939" s="54"/>
      <c r="Q939" s="54"/>
      <c r="R939" s="54"/>
      <c r="S939" s="54"/>
      <c r="T939" s="54"/>
      <c r="U939" s="54"/>
      <c r="V939" s="54"/>
      <c r="W939" s="54"/>
      <c r="X939" s="54"/>
      <c r="Y939" s="54"/>
      <c r="Z939" s="54"/>
      <c r="AA939" s="54"/>
      <c r="AB939" s="54"/>
      <c r="AC939" s="54"/>
      <c r="AD939" s="54"/>
      <c r="AE939" s="54"/>
      <c r="AF939" s="54"/>
    </row>
    <row r="940" spans="1:32" ht="18.75" x14ac:dyDescent="0.3">
      <c r="A940" s="54"/>
      <c r="B940" s="54"/>
      <c r="C940" s="54"/>
      <c r="D940" s="54"/>
      <c r="E940" s="54"/>
      <c r="F940" s="54"/>
      <c r="G940" s="103"/>
      <c r="H940" s="103"/>
      <c r="I940" s="54"/>
      <c r="J940" s="54"/>
      <c r="K940" s="54"/>
      <c r="L940" s="54"/>
      <c r="M940" s="54"/>
      <c r="N940" s="54"/>
      <c r="O940" s="54"/>
      <c r="P940" s="54"/>
      <c r="Q940" s="54"/>
      <c r="R940" s="54"/>
      <c r="S940" s="54"/>
      <c r="T940" s="54"/>
      <c r="U940" s="54"/>
      <c r="V940" s="54"/>
      <c r="W940" s="54"/>
      <c r="X940" s="54"/>
      <c r="Y940" s="54"/>
      <c r="Z940" s="54"/>
      <c r="AA940" s="54"/>
      <c r="AB940" s="54"/>
      <c r="AC940" s="54"/>
      <c r="AD940" s="54"/>
      <c r="AE940" s="54"/>
      <c r="AF940" s="54"/>
    </row>
    <row r="941" spans="1:32" ht="18.75" x14ac:dyDescent="0.3">
      <c r="A941" s="54"/>
      <c r="B941" s="54"/>
      <c r="C941" s="54"/>
      <c r="D941" s="54"/>
      <c r="E941" s="54"/>
      <c r="F941" s="54"/>
      <c r="G941" s="103"/>
      <c r="H941" s="103"/>
      <c r="I941" s="54"/>
      <c r="J941" s="54"/>
      <c r="K941" s="54"/>
      <c r="L941" s="54"/>
      <c r="M941" s="54"/>
      <c r="N941" s="54"/>
      <c r="O941" s="54"/>
      <c r="P941" s="54"/>
      <c r="Q941" s="54"/>
      <c r="R941" s="54"/>
      <c r="S941" s="54"/>
      <c r="T941" s="54"/>
      <c r="U941" s="54"/>
      <c r="V941" s="54"/>
      <c r="W941" s="54"/>
      <c r="X941" s="54"/>
      <c r="Y941" s="54"/>
      <c r="Z941" s="54"/>
      <c r="AA941" s="54"/>
      <c r="AB941" s="54"/>
      <c r="AC941" s="54"/>
      <c r="AD941" s="54"/>
      <c r="AE941" s="54"/>
      <c r="AF941" s="54"/>
    </row>
    <row r="942" spans="1:32" ht="18.75" x14ac:dyDescent="0.3">
      <c r="A942" s="54"/>
      <c r="B942" s="54"/>
      <c r="C942" s="54"/>
      <c r="D942" s="54"/>
      <c r="E942" s="54"/>
      <c r="F942" s="54"/>
      <c r="G942" s="103"/>
      <c r="H942" s="103"/>
      <c r="I942" s="54"/>
      <c r="J942" s="54"/>
      <c r="K942" s="54"/>
      <c r="L942" s="54"/>
      <c r="M942" s="54"/>
      <c r="N942" s="54"/>
      <c r="O942" s="54"/>
      <c r="P942" s="54"/>
      <c r="Q942" s="54"/>
      <c r="R942" s="54"/>
      <c r="S942" s="54"/>
      <c r="T942" s="54"/>
      <c r="U942" s="54"/>
      <c r="V942" s="54"/>
      <c r="W942" s="54"/>
      <c r="X942" s="54"/>
      <c r="Y942" s="54"/>
      <c r="Z942" s="54"/>
      <c r="AA942" s="54"/>
      <c r="AB942" s="54"/>
      <c r="AC942" s="54"/>
      <c r="AD942" s="54"/>
      <c r="AE942" s="54"/>
      <c r="AF942" s="54"/>
    </row>
    <row r="943" spans="1:32" ht="18.75" x14ac:dyDescent="0.3">
      <c r="A943" s="54"/>
      <c r="B943" s="54"/>
      <c r="C943" s="54"/>
      <c r="D943" s="54"/>
      <c r="E943" s="54"/>
      <c r="F943" s="54"/>
      <c r="G943" s="103"/>
      <c r="H943" s="103"/>
      <c r="I943" s="54"/>
      <c r="J943" s="54"/>
      <c r="K943" s="54"/>
      <c r="L943" s="54"/>
      <c r="M943" s="54"/>
      <c r="N943" s="54"/>
      <c r="O943" s="54"/>
      <c r="P943" s="54"/>
      <c r="Q943" s="54"/>
      <c r="R943" s="54"/>
      <c r="S943" s="54"/>
      <c r="T943" s="54"/>
      <c r="U943" s="54"/>
      <c r="V943" s="54"/>
      <c r="W943" s="54"/>
      <c r="X943" s="54"/>
      <c r="Y943" s="54"/>
      <c r="Z943" s="54"/>
      <c r="AA943" s="54"/>
      <c r="AB943" s="54"/>
      <c r="AC943" s="54"/>
      <c r="AD943" s="54"/>
      <c r="AE943" s="54"/>
      <c r="AF943" s="54"/>
    </row>
    <row r="944" spans="1:32" ht="18.75" x14ac:dyDescent="0.3">
      <c r="A944" s="54"/>
      <c r="B944" s="54"/>
      <c r="C944" s="54"/>
      <c r="D944" s="54"/>
      <c r="E944" s="54"/>
      <c r="F944" s="54"/>
      <c r="G944" s="103"/>
      <c r="H944" s="103"/>
      <c r="I944" s="54"/>
      <c r="J944" s="54"/>
      <c r="K944" s="54"/>
      <c r="L944" s="54"/>
      <c r="M944" s="54"/>
      <c r="N944" s="54"/>
      <c r="O944" s="54"/>
      <c r="P944" s="54"/>
      <c r="Q944" s="54"/>
      <c r="R944" s="54"/>
      <c r="S944" s="54"/>
      <c r="T944" s="54"/>
      <c r="U944" s="54"/>
      <c r="V944" s="54"/>
      <c r="W944" s="54"/>
      <c r="X944" s="54"/>
      <c r="Y944" s="54"/>
      <c r="Z944" s="54"/>
      <c r="AA944" s="54"/>
      <c r="AB944" s="54"/>
      <c r="AC944" s="54"/>
      <c r="AD944" s="54"/>
      <c r="AE944" s="54"/>
      <c r="AF944" s="54"/>
    </row>
    <row r="945" spans="1:32" ht="18.75" x14ac:dyDescent="0.3">
      <c r="A945" s="54"/>
      <c r="B945" s="54"/>
      <c r="C945" s="54"/>
      <c r="D945" s="54"/>
      <c r="E945" s="54"/>
      <c r="F945" s="54"/>
      <c r="G945" s="103"/>
      <c r="H945" s="103"/>
      <c r="I945" s="54"/>
      <c r="J945" s="54"/>
      <c r="K945" s="54"/>
      <c r="L945" s="54"/>
      <c r="M945" s="54"/>
      <c r="N945" s="54"/>
      <c r="O945" s="54"/>
      <c r="P945" s="54"/>
      <c r="Q945" s="54"/>
      <c r="R945" s="54"/>
      <c r="S945" s="54"/>
      <c r="T945" s="54"/>
      <c r="U945" s="54"/>
      <c r="V945" s="54"/>
      <c r="W945" s="54"/>
      <c r="X945" s="54"/>
      <c r="Y945" s="54"/>
      <c r="Z945" s="54"/>
      <c r="AA945" s="54"/>
      <c r="AB945" s="54"/>
      <c r="AC945" s="54"/>
      <c r="AD945" s="54"/>
      <c r="AE945" s="54"/>
      <c r="AF945" s="54"/>
    </row>
    <row r="946" spans="1:32" ht="18.75" x14ac:dyDescent="0.3">
      <c r="A946" s="54"/>
      <c r="B946" s="54"/>
      <c r="C946" s="54"/>
      <c r="D946" s="54"/>
      <c r="E946" s="54"/>
      <c r="F946" s="54"/>
      <c r="G946" s="103"/>
      <c r="H946" s="103"/>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c r="AF946" s="54"/>
    </row>
    <row r="947" spans="1:32" ht="18.75" x14ac:dyDescent="0.3">
      <c r="A947" s="54"/>
      <c r="B947" s="54"/>
      <c r="C947" s="54"/>
      <c r="D947" s="54"/>
      <c r="E947" s="54"/>
      <c r="F947" s="54"/>
      <c r="G947" s="103"/>
      <c r="H947" s="103"/>
      <c r="I947" s="54"/>
      <c r="J947" s="54"/>
      <c r="K947" s="54"/>
      <c r="L947" s="54"/>
      <c r="M947" s="54"/>
      <c r="N947" s="54"/>
      <c r="O947" s="54"/>
      <c r="P947" s="54"/>
      <c r="Q947" s="54"/>
      <c r="R947" s="54"/>
      <c r="S947" s="54"/>
      <c r="T947" s="54"/>
      <c r="U947" s="54"/>
      <c r="V947" s="54"/>
      <c r="W947" s="54"/>
      <c r="X947" s="54"/>
      <c r="Y947" s="54"/>
      <c r="Z947" s="54"/>
      <c r="AA947" s="54"/>
      <c r="AB947" s="54"/>
      <c r="AC947" s="54"/>
      <c r="AD947" s="54"/>
      <c r="AE947" s="54"/>
      <c r="AF947" s="54"/>
    </row>
    <row r="948" spans="1:32" ht="18.75" x14ac:dyDescent="0.3">
      <c r="A948" s="54"/>
      <c r="B948" s="54"/>
      <c r="C948" s="54"/>
      <c r="D948" s="54"/>
      <c r="E948" s="54"/>
      <c r="F948" s="54"/>
      <c r="G948" s="103"/>
      <c r="H948" s="103"/>
      <c r="I948" s="54"/>
      <c r="J948" s="54"/>
      <c r="K948" s="54"/>
      <c r="L948" s="54"/>
      <c r="M948" s="54"/>
      <c r="N948" s="54"/>
      <c r="O948" s="54"/>
      <c r="P948" s="54"/>
      <c r="Q948" s="54"/>
      <c r="R948" s="54"/>
      <c r="S948" s="54"/>
      <c r="T948" s="54"/>
      <c r="U948" s="54"/>
      <c r="V948" s="54"/>
      <c r="W948" s="54"/>
      <c r="X948" s="54"/>
      <c r="Y948" s="54"/>
      <c r="Z948" s="54"/>
      <c r="AA948" s="54"/>
      <c r="AB948" s="54"/>
      <c r="AC948" s="54"/>
      <c r="AD948" s="54"/>
      <c r="AE948" s="54"/>
      <c r="AF948" s="54"/>
    </row>
    <row r="949" spans="1:32" ht="18.75" x14ac:dyDescent="0.3">
      <c r="A949" s="54"/>
      <c r="B949" s="54"/>
      <c r="C949" s="54"/>
      <c r="D949" s="54"/>
      <c r="E949" s="54"/>
      <c r="F949" s="54"/>
      <c r="G949" s="103"/>
      <c r="H949" s="103"/>
      <c r="I949" s="54"/>
      <c r="J949" s="54"/>
      <c r="K949" s="54"/>
      <c r="L949" s="54"/>
      <c r="M949" s="54"/>
      <c r="N949" s="54"/>
      <c r="O949" s="54"/>
      <c r="P949" s="54"/>
      <c r="Q949" s="54"/>
      <c r="R949" s="54"/>
      <c r="S949" s="54"/>
      <c r="T949" s="54"/>
      <c r="U949" s="54"/>
      <c r="V949" s="54"/>
      <c r="W949" s="54"/>
      <c r="X949" s="54"/>
      <c r="Y949" s="54"/>
      <c r="Z949" s="54"/>
      <c r="AA949" s="54"/>
      <c r="AB949" s="54"/>
      <c r="AC949" s="54"/>
      <c r="AD949" s="54"/>
      <c r="AE949" s="54"/>
      <c r="AF949" s="54"/>
    </row>
    <row r="950" spans="1:32" ht="18.75" x14ac:dyDescent="0.3">
      <c r="A950" s="54"/>
      <c r="B950" s="54"/>
      <c r="C950" s="54"/>
      <c r="D950" s="54"/>
      <c r="E950" s="54"/>
      <c r="F950" s="54"/>
      <c r="G950" s="103"/>
      <c r="H950" s="103"/>
      <c r="I950" s="54"/>
      <c r="J950" s="54"/>
      <c r="K950" s="54"/>
      <c r="L950" s="54"/>
      <c r="M950" s="54"/>
      <c r="N950" s="54"/>
      <c r="O950" s="54"/>
      <c r="P950" s="54"/>
      <c r="Q950" s="54"/>
      <c r="R950" s="54"/>
      <c r="S950" s="54"/>
      <c r="T950" s="54"/>
      <c r="U950" s="54"/>
      <c r="V950" s="54"/>
      <c r="W950" s="54"/>
      <c r="X950" s="54"/>
      <c r="Y950" s="54"/>
      <c r="Z950" s="54"/>
      <c r="AA950" s="54"/>
      <c r="AB950" s="54"/>
      <c r="AC950" s="54"/>
      <c r="AD950" s="54"/>
      <c r="AE950" s="54"/>
      <c r="AF950" s="54"/>
    </row>
    <row r="951" spans="1:32" ht="18.75" x14ac:dyDescent="0.3">
      <c r="A951" s="54"/>
      <c r="B951" s="54"/>
      <c r="C951" s="54"/>
      <c r="D951" s="54"/>
      <c r="E951" s="54"/>
      <c r="F951" s="54"/>
      <c r="G951" s="103"/>
      <c r="H951" s="103"/>
      <c r="I951" s="54"/>
      <c r="J951" s="54"/>
      <c r="K951" s="54"/>
      <c r="L951" s="54"/>
      <c r="M951" s="54"/>
      <c r="N951" s="54"/>
      <c r="O951" s="54"/>
      <c r="P951" s="54"/>
      <c r="Q951" s="54"/>
      <c r="R951" s="54"/>
      <c r="S951" s="54"/>
      <c r="T951" s="54"/>
      <c r="U951" s="54"/>
      <c r="V951" s="54"/>
      <c r="W951" s="54"/>
      <c r="X951" s="54"/>
      <c r="Y951" s="54"/>
      <c r="Z951" s="54"/>
      <c r="AA951" s="54"/>
      <c r="AB951" s="54"/>
      <c r="AC951" s="54"/>
      <c r="AD951" s="54"/>
      <c r="AE951" s="54"/>
      <c r="AF951" s="54"/>
    </row>
    <row r="952" spans="1:32" ht="18.75" x14ac:dyDescent="0.3">
      <c r="A952" s="54"/>
      <c r="B952" s="54"/>
      <c r="C952" s="54"/>
      <c r="D952" s="54"/>
      <c r="E952" s="54"/>
      <c r="F952" s="54"/>
      <c r="G952" s="103"/>
      <c r="H952" s="103"/>
      <c r="I952" s="54"/>
      <c r="J952" s="54"/>
      <c r="K952" s="54"/>
      <c r="L952" s="54"/>
      <c r="M952" s="54"/>
      <c r="N952" s="54"/>
      <c r="O952" s="54"/>
      <c r="P952" s="54"/>
      <c r="Q952" s="54"/>
      <c r="R952" s="54"/>
      <c r="S952" s="54"/>
      <c r="T952" s="54"/>
      <c r="U952" s="54"/>
      <c r="V952" s="54"/>
      <c r="W952" s="54"/>
      <c r="X952" s="54"/>
      <c r="Y952" s="54"/>
      <c r="Z952" s="54"/>
      <c r="AA952" s="54"/>
      <c r="AB952" s="54"/>
      <c r="AC952" s="54"/>
      <c r="AD952" s="54"/>
      <c r="AE952" s="54"/>
      <c r="AF952" s="54"/>
    </row>
    <row r="953" spans="1:32" ht="18.75" x14ac:dyDescent="0.3">
      <c r="A953" s="54"/>
      <c r="B953" s="54"/>
      <c r="C953" s="54"/>
      <c r="D953" s="54"/>
      <c r="E953" s="54"/>
      <c r="F953" s="54"/>
      <c r="G953" s="103"/>
      <c r="H953" s="103"/>
      <c r="I953" s="54"/>
      <c r="J953" s="54"/>
      <c r="K953" s="54"/>
      <c r="L953" s="54"/>
      <c r="M953" s="54"/>
      <c r="N953" s="54"/>
      <c r="O953" s="54"/>
      <c r="P953" s="54"/>
      <c r="Q953" s="54"/>
      <c r="R953" s="54"/>
      <c r="S953" s="54"/>
      <c r="T953" s="54"/>
      <c r="U953" s="54"/>
      <c r="V953" s="54"/>
      <c r="W953" s="54"/>
      <c r="X953" s="54"/>
      <c r="Y953" s="54"/>
      <c r="Z953" s="54"/>
      <c r="AA953" s="54"/>
      <c r="AB953" s="54"/>
      <c r="AC953" s="54"/>
      <c r="AD953" s="54"/>
      <c r="AE953" s="54"/>
      <c r="AF953" s="54"/>
    </row>
    <row r="954" spans="1:32" ht="18.75" x14ac:dyDescent="0.3">
      <c r="A954" s="54"/>
      <c r="B954" s="54"/>
      <c r="C954" s="54"/>
      <c r="D954" s="54"/>
      <c r="E954" s="54"/>
      <c r="F954" s="54"/>
      <c r="G954" s="103"/>
      <c r="H954" s="103"/>
      <c r="I954" s="54"/>
      <c r="J954" s="54"/>
      <c r="K954" s="54"/>
      <c r="L954" s="54"/>
      <c r="M954" s="54"/>
      <c r="N954" s="54"/>
      <c r="O954" s="54"/>
      <c r="P954" s="54"/>
      <c r="Q954" s="54"/>
      <c r="R954" s="54"/>
      <c r="S954" s="54"/>
      <c r="T954" s="54"/>
      <c r="U954" s="54"/>
      <c r="V954" s="54"/>
      <c r="W954" s="54"/>
      <c r="X954" s="54"/>
      <c r="Y954" s="54"/>
      <c r="Z954" s="54"/>
      <c r="AA954" s="54"/>
      <c r="AB954" s="54"/>
      <c r="AC954" s="54"/>
      <c r="AD954" s="54"/>
      <c r="AE954" s="54"/>
      <c r="AF954" s="54"/>
    </row>
    <row r="955" spans="1:32" ht="18.75" x14ac:dyDescent="0.3">
      <c r="A955" s="54"/>
      <c r="B955" s="54"/>
      <c r="C955" s="54"/>
      <c r="D955" s="54"/>
      <c r="E955" s="54"/>
      <c r="F955" s="54"/>
      <c r="G955" s="103"/>
      <c r="H955" s="103"/>
      <c r="I955" s="54"/>
      <c r="J955" s="54"/>
      <c r="K955" s="54"/>
      <c r="L955" s="54"/>
      <c r="M955" s="54"/>
      <c r="N955" s="54"/>
      <c r="O955" s="54"/>
      <c r="P955" s="54"/>
      <c r="Q955" s="54"/>
      <c r="R955" s="54"/>
      <c r="S955" s="54"/>
      <c r="T955" s="54"/>
      <c r="U955" s="54"/>
      <c r="V955" s="54"/>
      <c r="W955" s="54"/>
      <c r="X955" s="54"/>
      <c r="Y955" s="54"/>
      <c r="Z955" s="54"/>
      <c r="AA955" s="54"/>
      <c r="AB955" s="54"/>
      <c r="AC955" s="54"/>
      <c r="AD955" s="54"/>
      <c r="AE955" s="54"/>
      <c r="AF955" s="54"/>
    </row>
    <row r="956" spans="1:32" ht="18.75" x14ac:dyDescent="0.3">
      <c r="A956" s="54"/>
      <c r="B956" s="54"/>
      <c r="C956" s="54"/>
      <c r="D956" s="54"/>
      <c r="E956" s="54"/>
      <c r="F956" s="54"/>
      <c r="G956" s="103"/>
      <c r="H956" s="103"/>
      <c r="I956" s="54"/>
      <c r="J956" s="54"/>
      <c r="K956" s="54"/>
      <c r="L956" s="54"/>
      <c r="M956" s="54"/>
      <c r="N956" s="54"/>
      <c r="O956" s="54"/>
      <c r="P956" s="54"/>
      <c r="Q956" s="54"/>
      <c r="R956" s="54"/>
      <c r="S956" s="54"/>
      <c r="T956" s="54"/>
      <c r="U956" s="54"/>
      <c r="V956" s="54"/>
      <c r="W956" s="54"/>
      <c r="X956" s="54"/>
      <c r="Y956" s="54"/>
      <c r="Z956" s="54"/>
      <c r="AA956" s="54"/>
      <c r="AB956" s="54"/>
      <c r="AC956" s="54"/>
      <c r="AD956" s="54"/>
      <c r="AE956" s="54"/>
      <c r="AF956" s="54"/>
    </row>
    <row r="957" spans="1:32" ht="18.75" x14ac:dyDescent="0.3">
      <c r="A957" s="54"/>
      <c r="B957" s="54"/>
      <c r="C957" s="54"/>
      <c r="D957" s="54"/>
      <c r="E957" s="54"/>
      <c r="F957" s="54"/>
      <c r="G957" s="103"/>
      <c r="H957" s="103"/>
      <c r="I957" s="54"/>
      <c r="J957" s="54"/>
      <c r="K957" s="54"/>
      <c r="L957" s="54"/>
      <c r="M957" s="54"/>
      <c r="N957" s="54"/>
      <c r="O957" s="54"/>
      <c r="P957" s="54"/>
      <c r="Q957" s="54"/>
      <c r="R957" s="54"/>
      <c r="S957" s="54"/>
      <c r="T957" s="54"/>
      <c r="U957" s="54"/>
      <c r="V957" s="54"/>
      <c r="W957" s="54"/>
      <c r="X957" s="54"/>
      <c r="Y957" s="54"/>
      <c r="Z957" s="54"/>
      <c r="AA957" s="54"/>
      <c r="AB957" s="54"/>
      <c r="AC957" s="54"/>
      <c r="AD957" s="54"/>
      <c r="AE957" s="54"/>
      <c r="AF957" s="54"/>
    </row>
    <row r="958" spans="1:32" ht="18.75" x14ac:dyDescent="0.3">
      <c r="A958" s="54"/>
      <c r="B958" s="54"/>
      <c r="C958" s="54"/>
      <c r="D958" s="54"/>
      <c r="E958" s="54"/>
      <c r="F958" s="54"/>
      <c r="G958" s="103"/>
      <c r="H958" s="103"/>
      <c r="I958" s="54"/>
      <c r="J958" s="54"/>
      <c r="K958" s="54"/>
      <c r="L958" s="54"/>
      <c r="M958" s="54"/>
      <c r="N958" s="54"/>
      <c r="O958" s="54"/>
      <c r="P958" s="54"/>
      <c r="Q958" s="54"/>
      <c r="R958" s="54"/>
      <c r="S958" s="54"/>
      <c r="T958" s="54"/>
      <c r="U958" s="54"/>
      <c r="V958" s="54"/>
      <c r="W958" s="54"/>
      <c r="X958" s="54"/>
      <c r="Y958" s="54"/>
      <c r="Z958" s="54"/>
      <c r="AA958" s="54"/>
      <c r="AB958" s="54"/>
      <c r="AC958" s="54"/>
      <c r="AD958" s="54"/>
      <c r="AE958" s="54"/>
      <c r="AF958" s="54"/>
    </row>
    <row r="959" spans="1:32" ht="18.75" x14ac:dyDescent="0.3">
      <c r="A959" s="54"/>
      <c r="B959" s="54"/>
      <c r="C959" s="54"/>
      <c r="D959" s="54"/>
      <c r="E959" s="54"/>
      <c r="F959" s="54"/>
      <c r="G959" s="103"/>
      <c r="H959" s="103"/>
      <c r="I959" s="54"/>
      <c r="J959" s="54"/>
      <c r="K959" s="54"/>
      <c r="L959" s="54"/>
      <c r="M959" s="54"/>
      <c r="N959" s="54"/>
      <c r="O959" s="54"/>
      <c r="P959" s="54"/>
      <c r="Q959" s="54"/>
      <c r="R959" s="54"/>
      <c r="S959" s="54"/>
      <c r="T959" s="54"/>
      <c r="U959" s="54"/>
      <c r="V959" s="54"/>
      <c r="W959" s="54"/>
      <c r="X959" s="54"/>
      <c r="Y959" s="54"/>
      <c r="Z959" s="54"/>
      <c r="AA959" s="54"/>
      <c r="AB959" s="54"/>
      <c r="AC959" s="54"/>
      <c r="AD959" s="54"/>
      <c r="AE959" s="54"/>
      <c r="AF959" s="54"/>
    </row>
    <row r="960" spans="1:32" ht="18.75" x14ac:dyDescent="0.3">
      <c r="A960" s="54"/>
      <c r="B960" s="54"/>
      <c r="C960" s="54"/>
      <c r="D960" s="54"/>
      <c r="E960" s="54"/>
      <c r="F960" s="54"/>
      <c r="G960" s="103"/>
      <c r="H960" s="103"/>
      <c r="I960" s="54"/>
      <c r="J960" s="54"/>
      <c r="K960" s="54"/>
      <c r="L960" s="54"/>
      <c r="M960" s="54"/>
      <c r="N960" s="54"/>
      <c r="O960" s="54"/>
      <c r="P960" s="54"/>
      <c r="Q960" s="54"/>
      <c r="R960" s="54"/>
      <c r="S960" s="54"/>
      <c r="T960" s="54"/>
      <c r="U960" s="54"/>
      <c r="V960" s="54"/>
      <c r="W960" s="54"/>
      <c r="X960" s="54"/>
      <c r="Y960" s="54"/>
      <c r="Z960" s="54"/>
      <c r="AA960" s="54"/>
      <c r="AB960" s="54"/>
      <c r="AC960" s="54"/>
      <c r="AD960" s="54"/>
      <c r="AE960" s="54"/>
      <c r="AF960" s="54"/>
    </row>
    <row r="961" spans="1:32" ht="18.75" x14ac:dyDescent="0.3">
      <c r="A961" s="54"/>
      <c r="B961" s="54"/>
      <c r="C961" s="54"/>
      <c r="D961" s="54"/>
      <c r="E961" s="54"/>
      <c r="F961" s="54"/>
      <c r="G961" s="103"/>
      <c r="H961" s="103"/>
      <c r="I961" s="54"/>
      <c r="J961" s="54"/>
      <c r="K961" s="54"/>
      <c r="L961" s="54"/>
      <c r="M961" s="54"/>
      <c r="N961" s="54"/>
      <c r="O961" s="54"/>
      <c r="P961" s="54"/>
      <c r="Q961" s="54"/>
      <c r="R961" s="54"/>
      <c r="S961" s="54"/>
      <c r="T961" s="54"/>
      <c r="U961" s="54"/>
      <c r="V961" s="54"/>
      <c r="W961" s="54"/>
      <c r="X961" s="54"/>
      <c r="Y961" s="54"/>
      <c r="Z961" s="54"/>
      <c r="AA961" s="54"/>
      <c r="AB961" s="54"/>
      <c r="AC961" s="54"/>
      <c r="AD961" s="54"/>
      <c r="AE961" s="54"/>
      <c r="AF961" s="54"/>
    </row>
    <row r="962" spans="1:32" ht="18.75" x14ac:dyDescent="0.3">
      <c r="A962" s="54"/>
      <c r="B962" s="54"/>
      <c r="C962" s="54"/>
      <c r="D962" s="54"/>
      <c r="E962" s="54"/>
      <c r="F962" s="54"/>
      <c r="G962" s="103"/>
      <c r="H962" s="103"/>
      <c r="I962" s="54"/>
      <c r="J962" s="54"/>
      <c r="K962" s="54"/>
      <c r="L962" s="54"/>
      <c r="M962" s="54"/>
      <c r="N962" s="54"/>
      <c r="O962" s="54"/>
      <c r="P962" s="54"/>
      <c r="Q962" s="54"/>
      <c r="R962" s="54"/>
      <c r="S962" s="54"/>
      <c r="T962" s="54"/>
      <c r="U962" s="54"/>
      <c r="V962" s="54"/>
      <c r="W962" s="54"/>
      <c r="X962" s="54"/>
      <c r="Y962" s="54"/>
      <c r="Z962" s="54"/>
      <c r="AA962" s="54"/>
      <c r="AB962" s="54"/>
      <c r="AC962" s="54"/>
      <c r="AD962" s="54"/>
      <c r="AE962" s="54"/>
      <c r="AF962" s="54"/>
    </row>
    <row r="963" spans="1:32" ht="18.75" x14ac:dyDescent="0.3">
      <c r="A963" s="54"/>
      <c r="B963" s="54"/>
      <c r="C963" s="54"/>
      <c r="D963" s="54"/>
      <c r="E963" s="54"/>
      <c r="F963" s="54"/>
      <c r="G963" s="103"/>
      <c r="H963" s="103"/>
      <c r="I963" s="54"/>
      <c r="J963" s="54"/>
      <c r="K963" s="54"/>
      <c r="L963" s="54"/>
      <c r="M963" s="54"/>
      <c r="N963" s="54"/>
      <c r="O963" s="54"/>
      <c r="P963" s="54"/>
      <c r="Q963" s="54"/>
      <c r="R963" s="54"/>
      <c r="S963" s="54"/>
      <c r="T963" s="54"/>
      <c r="U963" s="54"/>
      <c r="V963" s="54"/>
      <c r="W963" s="54"/>
      <c r="X963" s="54"/>
      <c r="Y963" s="54"/>
      <c r="Z963" s="54"/>
      <c r="AA963" s="54"/>
      <c r="AB963" s="54"/>
      <c r="AC963" s="54"/>
      <c r="AD963" s="54"/>
      <c r="AE963" s="54"/>
      <c r="AF963" s="54"/>
    </row>
    <row r="964" spans="1:32" ht="18.75" x14ac:dyDescent="0.3">
      <c r="A964" s="54"/>
      <c r="B964" s="54"/>
      <c r="C964" s="54"/>
      <c r="D964" s="54"/>
      <c r="E964" s="54"/>
      <c r="F964" s="54"/>
      <c r="G964" s="103"/>
      <c r="H964" s="103"/>
      <c r="I964" s="54"/>
      <c r="J964" s="54"/>
      <c r="K964" s="54"/>
      <c r="L964" s="54"/>
      <c r="M964" s="54"/>
      <c r="N964" s="54"/>
      <c r="O964" s="54"/>
      <c r="P964" s="54"/>
      <c r="Q964" s="54"/>
      <c r="R964" s="54"/>
      <c r="S964" s="54"/>
      <c r="T964" s="54"/>
      <c r="U964" s="54"/>
      <c r="V964" s="54"/>
      <c r="W964" s="54"/>
      <c r="X964" s="54"/>
      <c r="Y964" s="54"/>
      <c r="Z964" s="54"/>
      <c r="AA964" s="54"/>
      <c r="AB964" s="54"/>
      <c r="AC964" s="54"/>
      <c r="AD964" s="54"/>
      <c r="AE964" s="54"/>
      <c r="AF964" s="54"/>
    </row>
    <row r="965" spans="1:32" ht="18.75" x14ac:dyDescent="0.3">
      <c r="A965" s="54"/>
      <c r="B965" s="54"/>
      <c r="C965" s="54"/>
      <c r="D965" s="54"/>
      <c r="E965" s="54"/>
      <c r="F965" s="54"/>
      <c r="G965" s="103"/>
      <c r="H965" s="103"/>
      <c r="I965" s="54"/>
      <c r="J965" s="54"/>
      <c r="K965" s="54"/>
      <c r="L965" s="54"/>
      <c r="M965" s="54"/>
      <c r="N965" s="54"/>
      <c r="O965" s="54"/>
      <c r="P965" s="54"/>
      <c r="Q965" s="54"/>
      <c r="R965" s="54"/>
      <c r="S965" s="54"/>
      <c r="T965" s="54"/>
      <c r="U965" s="54"/>
      <c r="V965" s="54"/>
      <c r="W965" s="54"/>
      <c r="X965" s="54"/>
      <c r="Y965" s="54"/>
      <c r="Z965" s="54"/>
      <c r="AA965" s="54"/>
      <c r="AB965" s="54"/>
      <c r="AC965" s="54"/>
      <c r="AD965" s="54"/>
      <c r="AE965" s="54"/>
      <c r="AF965" s="54"/>
    </row>
    <row r="966" spans="1:32" ht="18.75" x14ac:dyDescent="0.3">
      <c r="A966" s="54"/>
      <c r="B966" s="54"/>
      <c r="C966" s="54"/>
      <c r="D966" s="54"/>
      <c r="E966" s="54"/>
      <c r="F966" s="54"/>
      <c r="G966" s="103"/>
      <c r="H966" s="103"/>
      <c r="I966" s="54"/>
      <c r="J966" s="54"/>
      <c r="K966" s="54"/>
      <c r="L966" s="54"/>
      <c r="M966" s="54"/>
      <c r="N966" s="54"/>
      <c r="O966" s="54"/>
      <c r="P966" s="54"/>
      <c r="Q966" s="54"/>
      <c r="R966" s="54"/>
      <c r="S966" s="54"/>
      <c r="T966" s="54"/>
      <c r="U966" s="54"/>
      <c r="V966" s="54"/>
      <c r="W966" s="54"/>
      <c r="X966" s="54"/>
      <c r="Y966" s="54"/>
      <c r="Z966" s="54"/>
      <c r="AA966" s="54"/>
      <c r="AB966" s="54"/>
      <c r="AC966" s="54"/>
      <c r="AD966" s="54"/>
      <c r="AE966" s="54"/>
      <c r="AF966" s="54"/>
    </row>
    <row r="967" spans="1:32" ht="18.75" x14ac:dyDescent="0.3">
      <c r="A967" s="54"/>
      <c r="B967" s="54"/>
      <c r="C967" s="54"/>
      <c r="D967" s="54"/>
      <c r="E967" s="54"/>
      <c r="F967" s="54"/>
      <c r="G967" s="103"/>
      <c r="H967" s="103"/>
      <c r="I967" s="54"/>
      <c r="J967" s="54"/>
      <c r="K967" s="54"/>
      <c r="L967" s="54"/>
      <c r="M967" s="54"/>
      <c r="N967" s="54"/>
      <c r="O967" s="54"/>
      <c r="P967" s="54"/>
      <c r="Q967" s="54"/>
      <c r="R967" s="54"/>
      <c r="S967" s="54"/>
      <c r="T967" s="54"/>
      <c r="U967" s="54"/>
      <c r="V967" s="54"/>
      <c r="W967" s="54"/>
      <c r="X967" s="54"/>
      <c r="Y967" s="54"/>
      <c r="Z967" s="54"/>
      <c r="AA967" s="54"/>
      <c r="AB967" s="54"/>
      <c r="AC967" s="54"/>
      <c r="AD967" s="54"/>
      <c r="AE967" s="54"/>
      <c r="AF967" s="54"/>
    </row>
    <row r="968" spans="1:32" ht="18.75" x14ac:dyDescent="0.3">
      <c r="A968" s="54"/>
      <c r="B968" s="54"/>
      <c r="C968" s="54"/>
      <c r="D968" s="54"/>
      <c r="E968" s="54"/>
      <c r="F968" s="54"/>
      <c r="G968" s="103"/>
      <c r="H968" s="103"/>
      <c r="I968" s="54"/>
      <c r="J968" s="54"/>
      <c r="K968" s="54"/>
      <c r="L968" s="54"/>
      <c r="M968" s="54"/>
      <c r="N968" s="54"/>
      <c r="O968" s="54"/>
      <c r="P968" s="54"/>
      <c r="Q968" s="54"/>
      <c r="R968" s="54"/>
      <c r="S968" s="54"/>
      <c r="T968" s="54"/>
      <c r="U968" s="54"/>
      <c r="V968" s="54"/>
      <c r="W968" s="54"/>
      <c r="X968" s="54"/>
      <c r="Y968" s="54"/>
      <c r="Z968" s="54"/>
      <c r="AA968" s="54"/>
      <c r="AB968" s="54"/>
      <c r="AC968" s="54"/>
      <c r="AD968" s="54"/>
      <c r="AE968" s="54"/>
      <c r="AF968" s="54"/>
    </row>
    <row r="969" spans="1:32" ht="18.75" x14ac:dyDescent="0.3">
      <c r="A969" s="54"/>
      <c r="B969" s="54"/>
      <c r="C969" s="54"/>
      <c r="D969" s="54"/>
      <c r="E969" s="54"/>
      <c r="F969" s="54"/>
      <c r="G969" s="103"/>
      <c r="H969" s="103"/>
      <c r="I969" s="54"/>
      <c r="J969" s="54"/>
      <c r="K969" s="54"/>
      <c r="L969" s="54"/>
      <c r="M969" s="54"/>
      <c r="N969" s="54"/>
      <c r="O969" s="54"/>
      <c r="P969" s="54"/>
      <c r="Q969" s="54"/>
      <c r="R969" s="54"/>
      <c r="S969" s="54"/>
      <c r="T969" s="54"/>
      <c r="U969" s="54"/>
      <c r="V969" s="54"/>
      <c r="W969" s="54"/>
      <c r="X969" s="54"/>
      <c r="Y969" s="54"/>
      <c r="Z969" s="54"/>
      <c r="AA969" s="54"/>
      <c r="AB969" s="54"/>
      <c r="AC969" s="54"/>
      <c r="AD969" s="54"/>
      <c r="AE969" s="54"/>
      <c r="AF969" s="54"/>
    </row>
    <row r="970" spans="1:32" ht="18.75" x14ac:dyDescent="0.3">
      <c r="A970" s="54"/>
      <c r="B970" s="54"/>
      <c r="C970" s="54"/>
      <c r="D970" s="54"/>
      <c r="E970" s="54"/>
      <c r="F970" s="54"/>
      <c r="G970" s="103"/>
      <c r="H970" s="103"/>
      <c r="I970" s="54"/>
      <c r="J970" s="54"/>
      <c r="K970" s="54"/>
      <c r="L970" s="54"/>
      <c r="M970" s="54"/>
      <c r="N970" s="54"/>
      <c r="O970" s="54"/>
      <c r="P970" s="54"/>
      <c r="Q970" s="54"/>
      <c r="R970" s="54"/>
      <c r="S970" s="54"/>
      <c r="T970" s="54"/>
      <c r="U970" s="54"/>
      <c r="V970" s="54"/>
      <c r="W970" s="54"/>
      <c r="X970" s="54"/>
      <c r="Y970" s="54"/>
      <c r="Z970" s="54"/>
      <c r="AA970" s="54"/>
      <c r="AB970" s="54"/>
      <c r="AC970" s="54"/>
      <c r="AD970" s="54"/>
      <c r="AE970" s="54"/>
      <c r="AF970" s="54"/>
    </row>
    <row r="971" spans="1:32" ht="18.75" x14ac:dyDescent="0.3">
      <c r="A971" s="54"/>
      <c r="B971" s="54"/>
      <c r="C971" s="54"/>
      <c r="D971" s="54"/>
      <c r="E971" s="54"/>
      <c r="F971" s="54"/>
      <c r="G971" s="103"/>
      <c r="H971" s="103"/>
      <c r="I971" s="54"/>
      <c r="J971" s="54"/>
      <c r="K971" s="54"/>
      <c r="L971" s="54"/>
      <c r="M971" s="54"/>
      <c r="N971" s="54"/>
      <c r="O971" s="54"/>
      <c r="P971" s="54"/>
      <c r="Q971" s="54"/>
      <c r="R971" s="54"/>
      <c r="S971" s="54"/>
      <c r="T971" s="54"/>
      <c r="U971" s="54"/>
      <c r="V971" s="54"/>
      <c r="W971" s="54"/>
      <c r="X971" s="54"/>
      <c r="Y971" s="54"/>
      <c r="Z971" s="54"/>
      <c r="AA971" s="54"/>
      <c r="AB971" s="54"/>
      <c r="AC971" s="54"/>
      <c r="AD971" s="54"/>
      <c r="AE971" s="54"/>
      <c r="AF971" s="54"/>
    </row>
    <row r="972" spans="1:32" ht="18.75" x14ac:dyDescent="0.3">
      <c r="A972" s="54"/>
      <c r="B972" s="54"/>
      <c r="C972" s="54"/>
      <c r="D972" s="54"/>
      <c r="E972" s="54"/>
      <c r="F972" s="54"/>
      <c r="G972" s="103"/>
      <c r="H972" s="103"/>
      <c r="I972" s="54"/>
      <c r="J972" s="54"/>
      <c r="K972" s="54"/>
      <c r="L972" s="54"/>
      <c r="M972" s="54"/>
      <c r="N972" s="54"/>
      <c r="O972" s="54"/>
      <c r="P972" s="54"/>
      <c r="Q972" s="54"/>
      <c r="R972" s="54"/>
      <c r="S972" s="54"/>
      <c r="T972" s="54"/>
      <c r="U972" s="54"/>
      <c r="V972" s="54"/>
      <c r="W972" s="54"/>
      <c r="X972" s="54"/>
      <c r="Y972" s="54"/>
      <c r="Z972" s="54"/>
      <c r="AA972" s="54"/>
      <c r="AB972" s="54"/>
      <c r="AC972" s="54"/>
      <c r="AD972" s="54"/>
      <c r="AE972" s="54"/>
      <c r="AF972" s="54"/>
    </row>
    <row r="973" spans="1:32" ht="18.75" x14ac:dyDescent="0.3">
      <c r="A973" s="54"/>
      <c r="B973" s="54"/>
      <c r="C973" s="54"/>
      <c r="D973" s="54"/>
      <c r="E973" s="54"/>
      <c r="F973" s="54"/>
      <c r="G973" s="103"/>
      <c r="H973" s="103"/>
      <c r="I973" s="54"/>
      <c r="J973" s="54"/>
      <c r="K973" s="54"/>
      <c r="L973" s="54"/>
      <c r="M973" s="54"/>
      <c r="N973" s="54"/>
      <c r="O973" s="54"/>
      <c r="P973" s="54"/>
      <c r="Q973" s="54"/>
      <c r="R973" s="54"/>
      <c r="S973" s="54"/>
      <c r="T973" s="54"/>
      <c r="U973" s="54"/>
      <c r="V973" s="54"/>
      <c r="W973" s="54"/>
      <c r="X973" s="54"/>
      <c r="Y973" s="54"/>
      <c r="Z973" s="54"/>
      <c r="AA973" s="54"/>
      <c r="AB973" s="54"/>
      <c r="AC973" s="54"/>
      <c r="AD973" s="54"/>
      <c r="AE973" s="54"/>
      <c r="AF973" s="54"/>
    </row>
    <row r="974" spans="1:32" ht="18.75" x14ac:dyDescent="0.3">
      <c r="A974" s="54"/>
      <c r="B974" s="54"/>
      <c r="C974" s="54"/>
      <c r="D974" s="54"/>
      <c r="E974" s="54"/>
      <c r="F974" s="54"/>
      <c r="G974" s="103"/>
      <c r="H974" s="103"/>
      <c r="I974" s="54"/>
      <c r="J974" s="54"/>
      <c r="K974" s="54"/>
      <c r="L974" s="54"/>
      <c r="M974" s="54"/>
      <c r="N974" s="54"/>
      <c r="O974" s="54"/>
      <c r="P974" s="54"/>
      <c r="Q974" s="54"/>
      <c r="R974" s="54"/>
      <c r="S974" s="54"/>
      <c r="T974" s="54"/>
      <c r="U974" s="54"/>
      <c r="V974" s="54"/>
      <c r="W974" s="54"/>
      <c r="X974" s="54"/>
      <c r="Y974" s="54"/>
      <c r="Z974" s="54"/>
      <c r="AA974" s="54"/>
      <c r="AB974" s="54"/>
      <c r="AC974" s="54"/>
      <c r="AD974" s="54"/>
      <c r="AE974" s="54"/>
      <c r="AF974" s="54"/>
    </row>
    <row r="975" spans="1:32" ht="18.75" x14ac:dyDescent="0.3">
      <c r="A975" s="54"/>
      <c r="B975" s="54"/>
      <c r="C975" s="54"/>
      <c r="D975" s="54"/>
      <c r="E975" s="54"/>
      <c r="F975" s="54"/>
      <c r="G975" s="103"/>
      <c r="H975" s="103"/>
      <c r="I975" s="54"/>
      <c r="J975" s="54"/>
      <c r="K975" s="54"/>
      <c r="L975" s="54"/>
      <c r="M975" s="54"/>
      <c r="N975" s="54"/>
      <c r="O975" s="54"/>
      <c r="P975" s="54"/>
      <c r="Q975" s="54"/>
      <c r="R975" s="54"/>
      <c r="S975" s="54"/>
      <c r="T975" s="54"/>
      <c r="U975" s="54"/>
      <c r="V975" s="54"/>
      <c r="W975" s="54"/>
      <c r="X975" s="54"/>
      <c r="Y975" s="54"/>
      <c r="Z975" s="54"/>
      <c r="AA975" s="54"/>
      <c r="AB975" s="54"/>
      <c r="AC975" s="54"/>
      <c r="AD975" s="54"/>
      <c r="AE975" s="54"/>
      <c r="AF975" s="54"/>
    </row>
    <row r="976" spans="1:32" ht="18.75" x14ac:dyDescent="0.3">
      <c r="A976" s="54"/>
      <c r="B976" s="54"/>
      <c r="C976" s="54"/>
      <c r="D976" s="54"/>
      <c r="E976" s="54"/>
      <c r="F976" s="54"/>
      <c r="G976" s="103"/>
      <c r="H976" s="103"/>
      <c r="I976" s="54"/>
      <c r="J976" s="54"/>
      <c r="K976" s="54"/>
      <c r="L976" s="54"/>
      <c r="M976" s="54"/>
      <c r="N976" s="54"/>
      <c r="O976" s="54"/>
      <c r="P976" s="54"/>
      <c r="Q976" s="54"/>
      <c r="R976" s="54"/>
      <c r="S976" s="54"/>
      <c r="T976" s="54"/>
      <c r="U976" s="54"/>
      <c r="V976" s="54"/>
      <c r="W976" s="54"/>
      <c r="X976" s="54"/>
      <c r="Y976" s="54"/>
      <c r="Z976" s="54"/>
      <c r="AA976" s="54"/>
      <c r="AB976" s="54"/>
      <c r="AC976" s="54"/>
      <c r="AD976" s="54"/>
      <c r="AE976" s="54"/>
      <c r="AF976" s="54"/>
    </row>
    <row r="977" spans="1:32" ht="18.75" x14ac:dyDescent="0.3">
      <c r="A977" s="54"/>
      <c r="B977" s="54"/>
      <c r="C977" s="54"/>
      <c r="D977" s="54"/>
      <c r="E977" s="54"/>
      <c r="F977" s="54"/>
      <c r="G977" s="103"/>
      <c r="H977" s="103"/>
      <c r="I977" s="54"/>
      <c r="J977" s="54"/>
      <c r="K977" s="54"/>
      <c r="L977" s="54"/>
      <c r="M977" s="54"/>
      <c r="N977" s="54"/>
      <c r="O977" s="54"/>
      <c r="P977" s="54"/>
      <c r="Q977" s="54"/>
      <c r="R977" s="54"/>
      <c r="S977" s="54"/>
      <c r="T977" s="54"/>
      <c r="U977" s="54"/>
      <c r="V977" s="54"/>
      <c r="W977" s="54"/>
      <c r="X977" s="54"/>
      <c r="Y977" s="54"/>
      <c r="Z977" s="54"/>
      <c r="AA977" s="54"/>
      <c r="AB977" s="54"/>
      <c r="AC977" s="54"/>
      <c r="AD977" s="54"/>
      <c r="AE977" s="54"/>
      <c r="AF977" s="54"/>
    </row>
    <row r="978" spans="1:32" ht="18.75" x14ac:dyDescent="0.3">
      <c r="A978" s="54"/>
      <c r="B978" s="54"/>
      <c r="C978" s="54"/>
      <c r="D978" s="54"/>
      <c r="E978" s="54"/>
      <c r="F978" s="54"/>
      <c r="G978" s="103"/>
      <c r="H978" s="103"/>
      <c r="I978" s="54"/>
      <c r="J978" s="54"/>
      <c r="K978" s="54"/>
      <c r="L978" s="54"/>
      <c r="M978" s="54"/>
      <c r="N978" s="54"/>
      <c r="O978" s="54"/>
      <c r="P978" s="54"/>
      <c r="Q978" s="54"/>
      <c r="R978" s="54"/>
      <c r="S978" s="54"/>
      <c r="T978" s="54"/>
      <c r="U978" s="54"/>
      <c r="V978" s="54"/>
      <c r="W978" s="54"/>
      <c r="X978" s="54"/>
      <c r="Y978" s="54"/>
      <c r="Z978" s="54"/>
      <c r="AA978" s="54"/>
      <c r="AB978" s="54"/>
      <c r="AC978" s="54"/>
      <c r="AD978" s="54"/>
      <c r="AE978" s="54"/>
      <c r="AF978" s="54"/>
    </row>
    <row r="979" spans="1:32" ht="18.75" x14ac:dyDescent="0.3">
      <c r="A979" s="54"/>
      <c r="B979" s="54"/>
      <c r="C979" s="54"/>
      <c r="D979" s="54"/>
      <c r="E979" s="54"/>
      <c r="F979" s="54"/>
      <c r="G979" s="103"/>
      <c r="H979" s="103"/>
      <c r="I979" s="54"/>
      <c r="J979" s="54"/>
      <c r="K979" s="54"/>
      <c r="L979" s="54"/>
      <c r="M979" s="54"/>
      <c r="N979" s="54"/>
      <c r="O979" s="54"/>
      <c r="P979" s="54"/>
      <c r="Q979" s="54"/>
      <c r="R979" s="54"/>
      <c r="S979" s="54"/>
      <c r="T979" s="54"/>
      <c r="U979" s="54"/>
      <c r="V979" s="54"/>
      <c r="W979" s="54"/>
      <c r="X979" s="54"/>
      <c r="Y979" s="54"/>
      <c r="Z979" s="54"/>
      <c r="AA979" s="54"/>
      <c r="AB979" s="54"/>
      <c r="AC979" s="54"/>
      <c r="AD979" s="54"/>
      <c r="AE979" s="54"/>
      <c r="AF979" s="54"/>
    </row>
    <row r="980" spans="1:32" ht="18.75" x14ac:dyDescent="0.3">
      <c r="A980" s="54"/>
      <c r="B980" s="54"/>
      <c r="C980" s="54"/>
      <c r="D980" s="54"/>
      <c r="E980" s="54"/>
      <c r="F980" s="54"/>
      <c r="G980" s="103"/>
      <c r="H980" s="103"/>
      <c r="I980" s="54"/>
      <c r="J980" s="54"/>
      <c r="K980" s="54"/>
      <c r="L980" s="54"/>
      <c r="M980" s="54"/>
      <c r="N980" s="54"/>
      <c r="O980" s="54"/>
      <c r="P980" s="54"/>
      <c r="Q980" s="54"/>
      <c r="R980" s="54"/>
      <c r="S980" s="54"/>
      <c r="T980" s="54"/>
      <c r="U980" s="54"/>
      <c r="V980" s="54"/>
      <c r="W980" s="54"/>
      <c r="X980" s="54"/>
      <c r="Y980" s="54"/>
      <c r="Z980" s="54"/>
      <c r="AA980" s="54"/>
      <c r="AB980" s="54"/>
      <c r="AC980" s="54"/>
      <c r="AD980" s="54"/>
      <c r="AE980" s="54"/>
      <c r="AF980" s="54"/>
    </row>
    <row r="981" spans="1:32" ht="18.75" x14ac:dyDescent="0.3">
      <c r="A981" s="54"/>
      <c r="B981" s="54"/>
      <c r="C981" s="54"/>
      <c r="D981" s="54"/>
      <c r="E981" s="54"/>
      <c r="F981" s="54"/>
      <c r="G981" s="103"/>
      <c r="H981" s="103"/>
      <c r="I981" s="54"/>
      <c r="J981" s="54"/>
      <c r="K981" s="54"/>
      <c r="L981" s="54"/>
      <c r="M981" s="54"/>
      <c r="N981" s="54"/>
      <c r="O981" s="54"/>
      <c r="P981" s="54"/>
      <c r="Q981" s="54"/>
      <c r="R981" s="54"/>
      <c r="S981" s="54"/>
      <c r="T981" s="54"/>
      <c r="U981" s="54"/>
      <c r="V981" s="54"/>
      <c r="W981" s="54"/>
      <c r="X981" s="54"/>
      <c r="Y981" s="54"/>
      <c r="Z981" s="54"/>
      <c r="AA981" s="54"/>
      <c r="AB981" s="54"/>
      <c r="AC981" s="54"/>
      <c r="AD981" s="54"/>
      <c r="AE981" s="54"/>
      <c r="AF981" s="54"/>
    </row>
    <row r="982" spans="1:32" ht="18.75" x14ac:dyDescent="0.3">
      <c r="A982" s="54"/>
      <c r="B982" s="54"/>
      <c r="C982" s="54"/>
      <c r="D982" s="54"/>
      <c r="E982" s="54"/>
      <c r="F982" s="54"/>
      <c r="G982" s="103"/>
      <c r="H982" s="103"/>
      <c r="I982" s="54"/>
      <c r="J982" s="54"/>
      <c r="K982" s="54"/>
      <c r="L982" s="54"/>
      <c r="M982" s="54"/>
      <c r="N982" s="54"/>
      <c r="O982" s="54"/>
      <c r="P982" s="54"/>
      <c r="Q982" s="54"/>
      <c r="R982" s="54"/>
      <c r="S982" s="54"/>
      <c r="T982" s="54"/>
      <c r="U982" s="54"/>
      <c r="V982" s="54"/>
      <c r="W982" s="54"/>
      <c r="X982" s="54"/>
      <c r="Y982" s="54"/>
      <c r="Z982" s="54"/>
      <c r="AA982" s="54"/>
      <c r="AB982" s="54"/>
      <c r="AC982" s="54"/>
      <c r="AD982" s="54"/>
      <c r="AE982" s="54"/>
      <c r="AF982" s="54"/>
    </row>
    <row r="983" spans="1:32" ht="18.75" x14ac:dyDescent="0.3">
      <c r="A983" s="54"/>
      <c r="B983" s="54"/>
      <c r="C983" s="54"/>
      <c r="D983" s="54"/>
      <c r="E983" s="54"/>
      <c r="F983" s="54"/>
      <c r="G983" s="103"/>
      <c r="H983" s="103"/>
      <c r="I983" s="54"/>
      <c r="J983" s="54"/>
      <c r="K983" s="54"/>
      <c r="L983" s="54"/>
      <c r="M983" s="54"/>
      <c r="N983" s="54"/>
      <c r="O983" s="54"/>
      <c r="P983" s="54"/>
      <c r="Q983" s="54"/>
      <c r="R983" s="54"/>
      <c r="S983" s="54"/>
      <c r="T983" s="54"/>
      <c r="U983" s="54"/>
      <c r="V983" s="54"/>
      <c r="W983" s="54"/>
      <c r="X983" s="54"/>
      <c r="Y983" s="54"/>
      <c r="Z983" s="54"/>
      <c r="AA983" s="54"/>
      <c r="AB983" s="54"/>
      <c r="AC983" s="54"/>
      <c r="AD983" s="54"/>
      <c r="AE983" s="54"/>
      <c r="AF983" s="54"/>
    </row>
    <row r="984" spans="1:32" ht="18.75" x14ac:dyDescent="0.3">
      <c r="A984" s="54"/>
      <c r="B984" s="54"/>
      <c r="C984" s="54"/>
      <c r="D984" s="54"/>
      <c r="E984" s="54"/>
      <c r="F984" s="54"/>
      <c r="G984" s="103"/>
      <c r="H984" s="103"/>
      <c r="I984" s="54"/>
      <c r="J984" s="54"/>
      <c r="K984" s="54"/>
      <c r="L984" s="54"/>
      <c r="M984" s="54"/>
      <c r="N984" s="54"/>
      <c r="O984" s="54"/>
      <c r="P984" s="54"/>
      <c r="Q984" s="54"/>
      <c r="R984" s="54"/>
      <c r="S984" s="54"/>
      <c r="T984" s="54"/>
      <c r="U984" s="54"/>
      <c r="V984" s="54"/>
      <c r="W984" s="54"/>
      <c r="X984" s="54"/>
      <c r="Y984" s="54"/>
      <c r="Z984" s="54"/>
      <c r="AA984" s="54"/>
      <c r="AB984" s="54"/>
      <c r="AC984" s="54"/>
      <c r="AD984" s="54"/>
      <c r="AE984" s="54"/>
      <c r="AF984" s="54"/>
    </row>
    <row r="985" spans="1:32" ht="18.75" x14ac:dyDescent="0.3">
      <c r="A985" s="54"/>
      <c r="B985" s="54"/>
      <c r="C985" s="54"/>
      <c r="D985" s="54"/>
      <c r="E985" s="54"/>
      <c r="F985" s="54"/>
      <c r="G985" s="103"/>
      <c r="H985" s="103"/>
      <c r="I985" s="54"/>
      <c r="J985" s="54"/>
      <c r="K985" s="54"/>
      <c r="L985" s="54"/>
      <c r="M985" s="54"/>
      <c r="N985" s="54"/>
      <c r="O985" s="54"/>
      <c r="P985" s="54"/>
      <c r="Q985" s="54"/>
      <c r="R985" s="54"/>
      <c r="S985" s="54"/>
      <c r="T985" s="54"/>
      <c r="U985" s="54"/>
      <c r="V985" s="54"/>
      <c r="W985" s="54"/>
      <c r="X985" s="54"/>
      <c r="Y985" s="54"/>
      <c r="Z985" s="54"/>
      <c r="AA985" s="54"/>
      <c r="AB985" s="54"/>
      <c r="AC985" s="54"/>
      <c r="AD985" s="54"/>
      <c r="AE985" s="54"/>
      <c r="AF985" s="54"/>
    </row>
    <row r="986" spans="1:32" ht="18.75" x14ac:dyDescent="0.3">
      <c r="A986" s="54"/>
      <c r="B986" s="54"/>
      <c r="C986" s="54"/>
      <c r="D986" s="54"/>
      <c r="E986" s="54"/>
      <c r="F986" s="54"/>
      <c r="G986" s="103"/>
      <c r="H986" s="103"/>
      <c r="I986" s="54"/>
      <c r="J986" s="54"/>
      <c r="K986" s="54"/>
      <c r="L986" s="54"/>
      <c r="M986" s="54"/>
      <c r="N986" s="54"/>
      <c r="O986" s="54"/>
      <c r="P986" s="54"/>
      <c r="Q986" s="54"/>
      <c r="R986" s="54"/>
      <c r="S986" s="54"/>
      <c r="T986" s="54"/>
      <c r="U986" s="54"/>
      <c r="V986" s="54"/>
      <c r="W986" s="54"/>
      <c r="X986" s="54"/>
      <c r="Y986" s="54"/>
      <c r="Z986" s="54"/>
      <c r="AA986" s="54"/>
      <c r="AB986" s="54"/>
      <c r="AC986" s="54"/>
      <c r="AD986" s="54"/>
      <c r="AE986" s="54"/>
      <c r="AF986" s="54"/>
    </row>
    <row r="987" spans="1:32" ht="18.75" x14ac:dyDescent="0.3">
      <c r="A987" s="54"/>
      <c r="B987" s="54"/>
      <c r="C987" s="54"/>
      <c r="D987" s="54"/>
      <c r="E987" s="54"/>
      <c r="F987" s="54"/>
      <c r="G987" s="103"/>
      <c r="H987" s="103"/>
      <c r="I987" s="54"/>
      <c r="J987" s="54"/>
      <c r="K987" s="54"/>
      <c r="L987" s="54"/>
      <c r="M987" s="54"/>
      <c r="N987" s="54"/>
      <c r="O987" s="54"/>
      <c r="P987" s="54"/>
      <c r="Q987" s="54"/>
      <c r="R987" s="54"/>
      <c r="S987" s="54"/>
      <c r="T987" s="54"/>
      <c r="U987" s="54"/>
      <c r="V987" s="54"/>
      <c r="W987" s="54"/>
      <c r="X987" s="54"/>
      <c r="Y987" s="54"/>
      <c r="Z987" s="54"/>
      <c r="AA987" s="54"/>
      <c r="AB987" s="54"/>
      <c r="AC987" s="54"/>
      <c r="AD987" s="54"/>
      <c r="AE987" s="54"/>
      <c r="AF987" s="54"/>
    </row>
    <row r="988" spans="1:32" ht="18.75" x14ac:dyDescent="0.3">
      <c r="A988" s="54"/>
      <c r="B988" s="54"/>
      <c r="C988" s="54"/>
      <c r="D988" s="54"/>
      <c r="E988" s="54"/>
      <c r="F988" s="54"/>
      <c r="G988" s="103"/>
      <c r="H988" s="103"/>
      <c r="I988" s="54"/>
      <c r="J988" s="54"/>
      <c r="K988" s="54"/>
      <c r="L988" s="54"/>
      <c r="M988" s="54"/>
      <c r="N988" s="54"/>
      <c r="O988" s="54"/>
      <c r="P988" s="54"/>
      <c r="Q988" s="54"/>
      <c r="R988" s="54"/>
      <c r="S988" s="54"/>
      <c r="T988" s="54"/>
      <c r="U988" s="54"/>
      <c r="V988" s="54"/>
      <c r="W988" s="54"/>
      <c r="X988" s="54"/>
      <c r="Y988" s="54"/>
      <c r="Z988" s="54"/>
      <c r="AA988" s="54"/>
      <c r="AB988" s="54"/>
      <c r="AC988" s="54"/>
      <c r="AD988" s="54"/>
      <c r="AE988" s="54"/>
      <c r="AF988" s="54"/>
    </row>
    <row r="989" spans="1:32" ht="18.75" x14ac:dyDescent="0.3">
      <c r="A989" s="54"/>
      <c r="B989" s="54"/>
      <c r="C989" s="54"/>
      <c r="D989" s="54"/>
      <c r="E989" s="54"/>
      <c r="F989" s="54"/>
      <c r="G989" s="103"/>
      <c r="H989" s="103"/>
      <c r="I989" s="54"/>
      <c r="J989" s="54"/>
      <c r="K989" s="54"/>
      <c r="L989" s="54"/>
      <c r="M989" s="54"/>
      <c r="N989" s="54"/>
      <c r="O989" s="54"/>
      <c r="P989" s="54"/>
      <c r="Q989" s="54"/>
      <c r="R989" s="54"/>
      <c r="S989" s="54"/>
      <c r="T989" s="54"/>
      <c r="U989" s="54"/>
      <c r="V989" s="54"/>
      <c r="W989" s="54"/>
      <c r="X989" s="54"/>
      <c r="Y989" s="54"/>
      <c r="Z989" s="54"/>
      <c r="AA989" s="54"/>
      <c r="AB989" s="54"/>
      <c r="AC989" s="54"/>
      <c r="AD989" s="54"/>
      <c r="AE989" s="54"/>
      <c r="AF989" s="54"/>
    </row>
    <row r="990" spans="1:32" ht="18.75" x14ac:dyDescent="0.3">
      <c r="A990" s="54"/>
      <c r="B990" s="54"/>
      <c r="C990" s="54"/>
      <c r="D990" s="54"/>
      <c r="E990" s="54"/>
      <c r="F990" s="54"/>
      <c r="G990" s="103"/>
      <c r="H990" s="103"/>
      <c r="I990" s="54"/>
      <c r="J990" s="54"/>
      <c r="K990" s="54"/>
      <c r="L990" s="54"/>
      <c r="M990" s="54"/>
      <c r="N990" s="54"/>
      <c r="O990" s="54"/>
      <c r="P990" s="54"/>
      <c r="Q990" s="54"/>
      <c r="R990" s="54"/>
      <c r="S990" s="54"/>
      <c r="T990" s="54"/>
      <c r="U990" s="54"/>
      <c r="V990" s="54"/>
      <c r="W990" s="54"/>
      <c r="X990" s="54"/>
      <c r="Y990" s="54"/>
      <c r="Z990" s="54"/>
      <c r="AA990" s="54"/>
      <c r="AB990" s="54"/>
      <c r="AC990" s="54"/>
      <c r="AD990" s="54"/>
      <c r="AE990" s="54"/>
      <c r="AF990" s="54"/>
    </row>
    <row r="991" spans="1:32" ht="18.75" x14ac:dyDescent="0.3">
      <c r="A991" s="54"/>
      <c r="B991" s="54"/>
      <c r="C991" s="54"/>
      <c r="D991" s="54"/>
      <c r="E991" s="54"/>
      <c r="F991" s="54"/>
      <c r="G991" s="103"/>
      <c r="H991" s="103"/>
      <c r="I991" s="54"/>
      <c r="J991" s="54"/>
      <c r="K991" s="54"/>
      <c r="L991" s="54"/>
      <c r="M991" s="54"/>
      <c r="N991" s="54"/>
      <c r="O991" s="54"/>
      <c r="P991" s="54"/>
      <c r="Q991" s="54"/>
      <c r="R991" s="54"/>
      <c r="S991" s="54"/>
      <c r="T991" s="54"/>
      <c r="U991" s="54"/>
      <c r="V991" s="54"/>
      <c r="W991" s="54"/>
      <c r="X991" s="54"/>
      <c r="Y991" s="54"/>
      <c r="Z991" s="54"/>
      <c r="AA991" s="54"/>
      <c r="AB991" s="54"/>
      <c r="AC991" s="54"/>
      <c r="AD991" s="54"/>
      <c r="AE991" s="54"/>
      <c r="AF991" s="54"/>
    </row>
    <row r="992" spans="1:32" ht="18.75" x14ac:dyDescent="0.3">
      <c r="A992" s="54"/>
      <c r="B992" s="54"/>
      <c r="C992" s="54"/>
      <c r="D992" s="54"/>
      <c r="E992" s="54"/>
      <c r="F992" s="54"/>
      <c r="G992" s="103"/>
      <c r="H992" s="103"/>
      <c r="I992" s="54"/>
      <c r="J992" s="54"/>
      <c r="K992" s="54"/>
      <c r="L992" s="54"/>
      <c r="M992" s="54"/>
      <c r="N992" s="54"/>
      <c r="O992" s="54"/>
      <c r="P992" s="54"/>
      <c r="Q992" s="54"/>
      <c r="R992" s="54"/>
      <c r="S992" s="54"/>
      <c r="T992" s="54"/>
      <c r="U992" s="54"/>
      <c r="V992" s="54"/>
      <c r="W992" s="54"/>
      <c r="X992" s="54"/>
      <c r="Y992" s="54"/>
      <c r="Z992" s="54"/>
      <c r="AA992" s="54"/>
      <c r="AB992" s="54"/>
      <c r="AC992" s="54"/>
      <c r="AD992" s="54"/>
      <c r="AE992" s="54"/>
      <c r="AF992" s="54"/>
    </row>
    <row r="993" spans="1:32" ht="18.75" x14ac:dyDescent="0.3">
      <c r="A993" s="54"/>
      <c r="B993" s="54"/>
      <c r="C993" s="54"/>
      <c r="D993" s="54"/>
      <c r="E993" s="54"/>
      <c r="F993" s="54"/>
      <c r="G993" s="103"/>
      <c r="H993" s="103"/>
      <c r="I993" s="54"/>
      <c r="J993" s="54"/>
      <c r="K993" s="54"/>
      <c r="L993" s="54"/>
      <c r="M993" s="54"/>
      <c r="N993" s="54"/>
      <c r="O993" s="54"/>
      <c r="P993" s="54"/>
      <c r="Q993" s="54"/>
      <c r="R993" s="54"/>
      <c r="S993" s="54"/>
      <c r="T993" s="54"/>
      <c r="U993" s="54"/>
      <c r="V993" s="54"/>
      <c r="W993" s="54"/>
      <c r="X993" s="54"/>
      <c r="Y993" s="54"/>
      <c r="Z993" s="54"/>
      <c r="AA993" s="54"/>
      <c r="AB993" s="54"/>
      <c r="AC993" s="54"/>
      <c r="AD993" s="54"/>
      <c r="AE993" s="54"/>
      <c r="AF993" s="54"/>
    </row>
    <row r="994" spans="1:32" ht="18.75" x14ac:dyDescent="0.3">
      <c r="A994" s="54"/>
      <c r="B994" s="54"/>
      <c r="C994" s="54"/>
      <c r="D994" s="54"/>
      <c r="E994" s="54"/>
      <c r="F994" s="54"/>
      <c r="G994" s="103"/>
      <c r="H994" s="103"/>
      <c r="I994" s="54"/>
      <c r="J994" s="54"/>
      <c r="K994" s="54"/>
      <c r="L994" s="54"/>
      <c r="M994" s="54"/>
      <c r="N994" s="54"/>
      <c r="O994" s="54"/>
      <c r="P994" s="54"/>
      <c r="Q994" s="54"/>
      <c r="R994" s="54"/>
      <c r="S994" s="54"/>
      <c r="T994" s="54"/>
      <c r="U994" s="54"/>
      <c r="V994" s="54"/>
      <c r="W994" s="54"/>
      <c r="X994" s="54"/>
      <c r="Y994" s="54"/>
      <c r="Z994" s="54"/>
      <c r="AA994" s="54"/>
      <c r="AB994" s="54"/>
      <c r="AC994" s="54"/>
      <c r="AD994" s="54"/>
      <c r="AE994" s="54"/>
      <c r="AF994" s="54"/>
    </row>
    <row r="995" spans="1:32" ht="18.75" x14ac:dyDescent="0.3">
      <c r="A995" s="54"/>
      <c r="B995" s="54"/>
      <c r="C995" s="54"/>
      <c r="D995" s="54"/>
      <c r="E995" s="54"/>
      <c r="F995" s="54"/>
      <c r="G995" s="103"/>
      <c r="H995" s="103"/>
      <c r="I995" s="54"/>
      <c r="J995" s="54"/>
      <c r="K995" s="54"/>
      <c r="L995" s="54"/>
      <c r="M995" s="54"/>
      <c r="N995" s="54"/>
      <c r="O995" s="54"/>
      <c r="P995" s="54"/>
      <c r="Q995" s="54"/>
      <c r="R995" s="54"/>
      <c r="S995" s="54"/>
      <c r="T995" s="54"/>
      <c r="U995" s="54"/>
      <c r="V995" s="54"/>
      <c r="W995" s="54"/>
      <c r="X995" s="54"/>
      <c r="Y995" s="54"/>
      <c r="Z995" s="54"/>
      <c r="AA995" s="54"/>
      <c r="AB995" s="54"/>
      <c r="AC995" s="54"/>
      <c r="AD995" s="54"/>
      <c r="AE995" s="54"/>
      <c r="AF995" s="54"/>
    </row>
    <row r="996" spans="1:32" ht="18.75" x14ac:dyDescent="0.3">
      <c r="A996" s="54"/>
      <c r="B996" s="54"/>
      <c r="C996" s="54"/>
      <c r="D996" s="54"/>
      <c r="E996" s="54"/>
      <c r="F996" s="54"/>
      <c r="G996" s="103"/>
      <c r="H996" s="103"/>
      <c r="I996" s="54"/>
      <c r="J996" s="54"/>
      <c r="K996" s="54"/>
      <c r="L996" s="54"/>
      <c r="M996" s="54"/>
      <c r="N996" s="54"/>
      <c r="O996" s="54"/>
      <c r="P996" s="54"/>
      <c r="Q996" s="54"/>
      <c r="R996" s="54"/>
      <c r="S996" s="54"/>
      <c r="T996" s="54"/>
      <c r="U996" s="54"/>
      <c r="V996" s="54"/>
      <c r="W996" s="54"/>
      <c r="X996" s="54"/>
      <c r="Y996" s="54"/>
      <c r="Z996" s="54"/>
      <c r="AA996" s="54"/>
      <c r="AB996" s="54"/>
      <c r="AC996" s="54"/>
      <c r="AD996" s="54"/>
      <c r="AE996" s="54"/>
      <c r="AF996" s="54"/>
    </row>
  </sheetData>
  <protectedRanges>
    <protectedRange sqref="Q3 S3" name="Rango1_6_1"/>
    <protectedRange sqref="Q13:S13" name="Rango1_6_1_1"/>
    <protectedRange sqref="Q4 S4" name="Rango1_4_3"/>
    <protectedRange sqref="Q15:S15" name="Rango1_4_3_1"/>
    <protectedRange sqref="Q16:S16" name="Rango1_4_4_1"/>
    <protectedRange sqref="Q7 Q18:S18 S7" name="Rango1_4_6"/>
    <protectedRange sqref="Q8 S8" name="Rango1_4"/>
    <protectedRange sqref="Q19:S19" name="Rango1_4_1"/>
    <protectedRange sqref="Q9 S9" name="Rango1_4_2"/>
    <protectedRange sqref="Q20:S20" name="Rango1_4_5"/>
    <protectedRange sqref="T3 T13:W13 V3" name="Rango1_4_4_2"/>
    <protectedRange sqref="T6 T17:W17 V6" name="Rango1_4_6_1"/>
    <protectedRange sqref="T8 T19:W19 V8" name="Rango1_4_6_2"/>
    <protectedRange sqref="T9 T20:W20 V9" name="Rango1_4_7"/>
    <protectedRange sqref="T7 T18:W18 V7" name="Rango1_4_8"/>
    <protectedRange sqref="R3:R6" name="Rango1_4_6_1_1"/>
    <protectedRange sqref="R7:R9" name="Rango1_4_6_1_2"/>
    <protectedRange sqref="W7" name="Rango1_4_6_3"/>
    <protectedRange sqref="W3" name="Rango1_4_3_3"/>
    <protectedRange sqref="W4" name="Rango1_4_3_4"/>
    <protectedRange sqref="W5" name="Rango1_4_4_3"/>
    <protectedRange sqref="W6" name="Rango1_6_1_2"/>
    <protectedRange sqref="W8" name="Rango1_4_5_1"/>
    <protectedRange sqref="W9" name="Rango1_4_6_4"/>
    <protectedRange sqref="U3:U10" name="Rango1_4_3_4_1"/>
  </protectedRanges>
  <mergeCells count="48">
    <mergeCell ref="I19:I20"/>
    <mergeCell ref="H11:I11"/>
    <mergeCell ref="J13:J22"/>
    <mergeCell ref="K13:P22"/>
    <mergeCell ref="B15:G15"/>
    <mergeCell ref="B14:G14"/>
    <mergeCell ref="B18:G18"/>
    <mergeCell ref="B16:G16"/>
    <mergeCell ref="B17:G17"/>
    <mergeCell ref="I21:I22"/>
    <mergeCell ref="B19:G19"/>
    <mergeCell ref="B20:G20"/>
    <mergeCell ref="B21:G21"/>
    <mergeCell ref="B22:G22"/>
    <mergeCell ref="H13:H22"/>
    <mergeCell ref="B13:G13"/>
    <mergeCell ref="I14:I17"/>
    <mergeCell ref="H6:I6"/>
    <mergeCell ref="H7:I7"/>
    <mergeCell ref="H8:I8"/>
    <mergeCell ref="H9:I9"/>
    <mergeCell ref="H10:I10"/>
    <mergeCell ref="Z1:Z2"/>
    <mergeCell ref="A12:G12"/>
    <mergeCell ref="C1:J1"/>
    <mergeCell ref="A2:B2"/>
    <mergeCell ref="D2:E2"/>
    <mergeCell ref="H2:I2"/>
    <mergeCell ref="Q1:Q2"/>
    <mergeCell ref="K12:P12"/>
    <mergeCell ref="K1:P1"/>
    <mergeCell ref="A1:B1"/>
    <mergeCell ref="A3:A11"/>
    <mergeCell ref="B3:B11"/>
    <mergeCell ref="C3:C11"/>
    <mergeCell ref="H3:I3"/>
    <mergeCell ref="H4:I4"/>
    <mergeCell ref="H5:I5"/>
    <mergeCell ref="Q13:Q14"/>
    <mergeCell ref="T13:T14"/>
    <mergeCell ref="T1:T2"/>
    <mergeCell ref="X1:X2"/>
    <mergeCell ref="Y1:Y2"/>
    <mergeCell ref="R1:R2"/>
    <mergeCell ref="S1:S2"/>
    <mergeCell ref="W1:W2"/>
    <mergeCell ref="U1:U2"/>
    <mergeCell ref="V1:V2"/>
  </mergeCells>
  <phoneticPr fontId="9" type="noConversion"/>
  <printOptions horizontalCentered="1" verticalCentered="1"/>
  <pageMargins left="0.70866141732283472" right="0.70866141732283472" top="0.74803149606299213" bottom="0.74803149606299213" header="0.31496062992125984" footer="0.31496062992125984"/>
  <pageSetup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B2:AA18"/>
  <sheetViews>
    <sheetView showGridLines="0" topLeftCell="B6" zoomScale="60" zoomScaleNormal="60" zoomScalePageLayoutView="60" workbookViewId="0">
      <selection activeCell="B1" sqref="B1:W10"/>
    </sheetView>
  </sheetViews>
  <sheetFormatPr baseColWidth="10" defaultColWidth="10.875" defaultRowHeight="15" x14ac:dyDescent="0.25"/>
  <cols>
    <col min="1" max="1" width="10.875" style="1"/>
    <col min="2" max="2" width="5.125" style="1" customWidth="1"/>
    <col min="3" max="3" width="26" style="1" customWidth="1"/>
    <col min="4" max="4" width="36.5" style="1" customWidth="1"/>
    <col min="5" max="5" width="6.625" style="1" customWidth="1"/>
    <col min="6" max="6" width="27.125" style="1" customWidth="1"/>
    <col min="7" max="7" width="25" style="1" customWidth="1"/>
    <col min="8" max="9" width="23.375" style="1" hidden="1" customWidth="1"/>
    <col min="10" max="10" width="24.625" style="1" hidden="1" customWidth="1"/>
    <col min="11" max="11" width="27.125" style="1" hidden="1" customWidth="1"/>
    <col min="12" max="12" width="9.5" style="1" hidden="1" customWidth="1"/>
    <col min="13" max="13" width="9.5" style="1" customWidth="1"/>
    <col min="14" max="14" width="9.625" style="1" hidden="1" customWidth="1"/>
    <col min="15" max="17" width="9" style="1" hidden="1" customWidth="1"/>
    <col min="18" max="18" width="28.125" style="1" hidden="1" customWidth="1"/>
    <col min="19" max="19" width="17.25" style="387" hidden="1" customWidth="1"/>
    <col min="20" max="20" width="21.625" style="1" hidden="1" customWidth="1"/>
    <col min="21" max="23" width="21.625" style="1" customWidth="1"/>
    <col min="24" max="27" width="21.625" style="1" hidden="1" customWidth="1"/>
    <col min="28" max="28" width="21.625" style="1" customWidth="1"/>
    <col min="29" max="16384" width="10.875" style="1"/>
  </cols>
  <sheetData>
    <row r="2" spans="2:27" ht="37.5" customHeight="1" x14ac:dyDescent="0.25">
      <c r="B2" s="618" t="s">
        <v>24</v>
      </c>
      <c r="C2" s="619"/>
      <c r="D2" s="960" t="s">
        <v>25</v>
      </c>
      <c r="E2" s="961"/>
      <c r="F2" s="961"/>
      <c r="G2" s="961"/>
      <c r="H2" s="961"/>
      <c r="I2" s="961"/>
      <c r="J2" s="961"/>
      <c r="K2" s="962"/>
      <c r="L2" s="623" t="s">
        <v>267</v>
      </c>
      <c r="M2" s="624"/>
      <c r="N2" s="624"/>
      <c r="O2" s="624"/>
      <c r="P2" s="624"/>
      <c r="Q2" s="625"/>
      <c r="R2" s="613" t="s">
        <v>815</v>
      </c>
      <c r="S2" s="613" t="s">
        <v>1084</v>
      </c>
      <c r="T2" s="613" t="s">
        <v>1085</v>
      </c>
      <c r="U2" s="609" t="s">
        <v>962</v>
      </c>
      <c r="V2" s="609" t="s">
        <v>1206</v>
      </c>
      <c r="W2" s="609" t="s">
        <v>1085</v>
      </c>
      <c r="X2" s="610" t="s">
        <v>1106</v>
      </c>
      <c r="Y2" s="604" t="s">
        <v>964</v>
      </c>
      <c r="Z2" s="604" t="s">
        <v>965</v>
      </c>
      <c r="AA2" s="604" t="s">
        <v>966</v>
      </c>
    </row>
    <row r="3" spans="2:27" ht="36" customHeight="1" x14ac:dyDescent="0.25">
      <c r="B3" s="618" t="s">
        <v>1</v>
      </c>
      <c r="C3" s="619"/>
      <c r="D3" s="8" t="s">
        <v>2</v>
      </c>
      <c r="E3" s="618" t="s">
        <v>3</v>
      </c>
      <c r="F3" s="619"/>
      <c r="G3" s="8" t="s">
        <v>4</v>
      </c>
      <c r="H3" s="8" t="s">
        <v>27</v>
      </c>
      <c r="I3" s="618" t="s">
        <v>5</v>
      </c>
      <c r="J3" s="619"/>
      <c r="K3" s="8" t="s">
        <v>6</v>
      </c>
      <c r="L3" s="359">
        <v>2017</v>
      </c>
      <c r="M3" s="359">
        <v>2018</v>
      </c>
      <c r="N3" s="359">
        <v>2019</v>
      </c>
      <c r="O3" s="359">
        <v>2020</v>
      </c>
      <c r="P3" s="359">
        <v>2021</v>
      </c>
      <c r="Q3" s="357">
        <v>2022</v>
      </c>
      <c r="R3" s="613"/>
      <c r="S3" s="613"/>
      <c r="T3" s="613"/>
      <c r="U3" s="609"/>
      <c r="V3" s="609"/>
      <c r="W3" s="609"/>
      <c r="X3" s="610"/>
      <c r="Y3" s="604"/>
      <c r="Z3" s="604"/>
      <c r="AA3" s="604"/>
    </row>
    <row r="4" spans="2:27" ht="198.75" customHeight="1" x14ac:dyDescent="0.25">
      <c r="B4" s="626"/>
      <c r="C4" s="628" t="s">
        <v>23</v>
      </c>
      <c r="D4" s="630" t="s">
        <v>37</v>
      </c>
      <c r="E4" s="10" t="s">
        <v>9</v>
      </c>
      <c r="F4" s="34" t="s">
        <v>677</v>
      </c>
      <c r="G4" s="11" t="s">
        <v>469</v>
      </c>
      <c r="H4" s="11" t="s">
        <v>542</v>
      </c>
      <c r="I4" s="614" t="s">
        <v>370</v>
      </c>
      <c r="J4" s="615"/>
      <c r="K4" s="12" t="s">
        <v>619</v>
      </c>
      <c r="L4" s="260">
        <v>0.33329999999999999</v>
      </c>
      <c r="M4" s="337">
        <v>0.33329999999999999</v>
      </c>
      <c r="N4" s="448">
        <v>0.33329999999999999</v>
      </c>
      <c r="O4" s="108">
        <v>1</v>
      </c>
      <c r="P4" s="108">
        <v>1</v>
      </c>
      <c r="Q4" s="164">
        <v>1</v>
      </c>
      <c r="R4" s="167" t="s">
        <v>819</v>
      </c>
      <c r="S4" s="385">
        <v>1</v>
      </c>
      <c r="T4" s="167"/>
      <c r="U4" s="194" t="s">
        <v>819</v>
      </c>
      <c r="V4" s="513">
        <v>1</v>
      </c>
      <c r="W4" s="194"/>
      <c r="X4" s="194" t="s">
        <v>1141</v>
      </c>
      <c r="Y4" s="167"/>
      <c r="Z4" s="167"/>
      <c r="AA4" s="167"/>
    </row>
    <row r="5" spans="2:27" ht="168.75" customHeight="1" x14ac:dyDescent="0.25">
      <c r="B5" s="627"/>
      <c r="C5" s="629"/>
      <c r="D5" s="631"/>
      <c r="E5" s="10">
        <v>2</v>
      </c>
      <c r="F5" s="29" t="s">
        <v>678</v>
      </c>
      <c r="G5" s="11" t="s">
        <v>468</v>
      </c>
      <c r="H5" s="11" t="s">
        <v>462</v>
      </c>
      <c r="I5" s="614" t="s">
        <v>543</v>
      </c>
      <c r="J5" s="615"/>
      <c r="K5" s="12" t="s">
        <v>620</v>
      </c>
      <c r="L5" s="260">
        <v>0.1666</v>
      </c>
      <c r="M5" s="337">
        <v>0.1666</v>
      </c>
      <c r="N5" s="448">
        <v>0.1666</v>
      </c>
      <c r="O5" s="13">
        <v>0.1666</v>
      </c>
      <c r="P5" s="13">
        <v>0.1666</v>
      </c>
      <c r="Q5" s="165">
        <v>0.1666</v>
      </c>
      <c r="R5" s="195" t="s">
        <v>821</v>
      </c>
      <c r="S5" s="385">
        <v>1</v>
      </c>
      <c r="T5" s="195"/>
      <c r="U5" s="195" t="s">
        <v>1036</v>
      </c>
      <c r="V5" s="514">
        <v>1</v>
      </c>
      <c r="W5" s="195"/>
      <c r="X5" s="281" t="s">
        <v>1142</v>
      </c>
      <c r="Y5" s="167"/>
      <c r="Z5" s="167"/>
      <c r="AA5" s="167"/>
    </row>
    <row r="6" spans="2:27" ht="139.5" customHeight="1" x14ac:dyDescent="0.25">
      <c r="B6" s="627"/>
      <c r="C6" s="629"/>
      <c r="D6" s="631"/>
      <c r="E6" s="10">
        <v>3</v>
      </c>
      <c r="F6" s="29" t="s">
        <v>679</v>
      </c>
      <c r="G6" s="11" t="s">
        <v>627</v>
      </c>
      <c r="H6" s="29" t="s">
        <v>28</v>
      </c>
      <c r="I6" s="616" t="s">
        <v>578</v>
      </c>
      <c r="J6" s="617"/>
      <c r="K6" s="34" t="s">
        <v>621</v>
      </c>
      <c r="L6" s="260">
        <v>0.33329999999999999</v>
      </c>
      <c r="M6" s="337">
        <v>0.33329999999999999</v>
      </c>
      <c r="N6" s="448">
        <v>0.33329999999999999</v>
      </c>
      <c r="O6" s="108">
        <v>1</v>
      </c>
      <c r="P6" s="108">
        <v>1</v>
      </c>
      <c r="Q6" s="164">
        <v>1</v>
      </c>
      <c r="R6" s="194" t="s">
        <v>820</v>
      </c>
      <c r="S6" s="385">
        <v>1</v>
      </c>
      <c r="T6" s="194"/>
      <c r="U6" s="194" t="s">
        <v>820</v>
      </c>
      <c r="V6" s="513">
        <v>1</v>
      </c>
      <c r="W6" s="194"/>
      <c r="X6" s="281" t="s">
        <v>1142</v>
      </c>
      <c r="Y6" s="167"/>
      <c r="Z6" s="167"/>
      <c r="AA6" s="167"/>
    </row>
    <row r="7" spans="2:27" ht="74.25" hidden="1" customHeight="1" x14ac:dyDescent="0.25">
      <c r="B7" s="627"/>
      <c r="C7" s="629"/>
      <c r="D7" s="631"/>
      <c r="E7" s="632">
        <v>4</v>
      </c>
      <c r="F7" s="636" t="s">
        <v>680</v>
      </c>
      <c r="G7" s="12" t="s">
        <v>29</v>
      </c>
      <c r="H7" s="12" t="s">
        <v>639</v>
      </c>
      <c r="I7" s="611"/>
      <c r="J7" s="612"/>
      <c r="K7" s="12"/>
      <c r="L7" s="109">
        <v>0</v>
      </c>
      <c r="M7" s="109">
        <v>0</v>
      </c>
      <c r="N7" s="449">
        <v>1</v>
      </c>
      <c r="O7" s="14">
        <v>0</v>
      </c>
      <c r="P7" s="15">
        <v>0</v>
      </c>
      <c r="Q7" s="166">
        <v>0</v>
      </c>
      <c r="R7" s="167"/>
      <c r="S7" s="385"/>
      <c r="T7" s="167"/>
      <c r="U7" s="167"/>
      <c r="V7" s="385"/>
      <c r="W7" s="167"/>
      <c r="X7" s="607" t="s">
        <v>1143</v>
      </c>
      <c r="Y7" s="167"/>
      <c r="Z7" s="167"/>
      <c r="AA7" s="167"/>
    </row>
    <row r="8" spans="2:27" ht="98.25" hidden="1" customHeight="1" x14ac:dyDescent="0.25">
      <c r="B8" s="627"/>
      <c r="C8" s="629"/>
      <c r="D8" s="631"/>
      <c r="E8" s="638"/>
      <c r="F8" s="637"/>
      <c r="G8" s="12" t="s">
        <v>30</v>
      </c>
      <c r="H8" s="12" t="s">
        <v>639</v>
      </c>
      <c r="I8" s="611"/>
      <c r="J8" s="612"/>
      <c r="K8" s="12"/>
      <c r="L8" s="109">
        <v>0</v>
      </c>
      <c r="M8" s="109">
        <v>0</v>
      </c>
      <c r="N8" s="449">
        <v>1</v>
      </c>
      <c r="O8" s="14">
        <v>0</v>
      </c>
      <c r="P8" s="15">
        <v>0</v>
      </c>
      <c r="Q8" s="166">
        <v>0</v>
      </c>
      <c r="R8" s="167"/>
      <c r="S8" s="385"/>
      <c r="T8" s="167"/>
      <c r="U8" s="167"/>
      <c r="V8" s="385"/>
      <c r="W8" s="167"/>
      <c r="X8" s="608"/>
      <c r="Y8" s="167"/>
      <c r="Z8" s="167"/>
      <c r="AA8" s="167"/>
    </row>
    <row r="9" spans="2:27" ht="112.5" customHeight="1" x14ac:dyDescent="0.25">
      <c r="B9" s="627"/>
      <c r="C9" s="629"/>
      <c r="D9" s="631"/>
      <c r="E9" s="632">
        <v>5</v>
      </c>
      <c r="F9" s="634" t="s">
        <v>681</v>
      </c>
      <c r="G9" s="29" t="s">
        <v>579</v>
      </c>
      <c r="H9" s="29" t="s">
        <v>597</v>
      </c>
      <c r="I9" s="134"/>
      <c r="K9" s="12"/>
      <c r="L9" s="260">
        <v>0.33329999999999999</v>
      </c>
      <c r="M9" s="337">
        <v>0.33329999999999999</v>
      </c>
      <c r="N9" s="13">
        <v>0.33329999999999999</v>
      </c>
      <c r="O9" s="14">
        <v>0</v>
      </c>
      <c r="P9" s="15">
        <v>0</v>
      </c>
      <c r="Q9" s="166">
        <v>0</v>
      </c>
      <c r="R9" s="605" t="s">
        <v>822</v>
      </c>
      <c r="S9" s="385">
        <v>1</v>
      </c>
      <c r="T9" s="355"/>
      <c r="U9" s="167"/>
      <c r="V9" s="385">
        <v>1</v>
      </c>
      <c r="W9" s="167"/>
      <c r="X9" s="450"/>
      <c r="Y9" s="197" t="s">
        <v>1181</v>
      </c>
      <c r="Z9" s="167"/>
      <c r="AA9" s="167"/>
    </row>
    <row r="10" spans="2:27" ht="153" customHeight="1" x14ac:dyDescent="0.25">
      <c r="B10" s="627"/>
      <c r="C10" s="629"/>
      <c r="D10" s="631"/>
      <c r="E10" s="633"/>
      <c r="F10" s="635"/>
      <c r="G10" s="29" t="s">
        <v>596</v>
      </c>
      <c r="H10" s="29"/>
      <c r="I10" s="639"/>
      <c r="J10" s="640"/>
      <c r="K10" s="12"/>
      <c r="L10" s="15">
        <v>0</v>
      </c>
      <c r="M10" s="340">
        <v>0.2</v>
      </c>
      <c r="N10" s="15">
        <v>0.2</v>
      </c>
      <c r="O10" s="15">
        <v>0.2</v>
      </c>
      <c r="P10" s="15">
        <v>0.2</v>
      </c>
      <c r="Q10" s="166">
        <v>0.2</v>
      </c>
      <c r="R10" s="606"/>
      <c r="S10" s="385"/>
      <c r="T10" s="356"/>
      <c r="U10" s="196" t="s">
        <v>1039</v>
      </c>
      <c r="V10" s="515">
        <v>1</v>
      </c>
      <c r="W10" s="196"/>
      <c r="X10" s="451"/>
      <c r="Y10" s="197" t="s">
        <v>1180</v>
      </c>
      <c r="Z10" s="167"/>
      <c r="AA10" s="167"/>
    </row>
    <row r="11" spans="2:27" ht="68.25" hidden="1" customHeight="1" x14ac:dyDescent="0.25">
      <c r="B11" s="623" t="s">
        <v>7</v>
      </c>
      <c r="C11" s="624"/>
      <c r="D11" s="624"/>
      <c r="E11" s="624"/>
      <c r="F11" s="624"/>
      <c r="G11" s="624"/>
      <c r="H11" s="657"/>
      <c r="I11" s="121" t="s">
        <v>640</v>
      </c>
      <c r="J11" s="9" t="s">
        <v>2</v>
      </c>
      <c r="K11" s="9" t="s">
        <v>8</v>
      </c>
      <c r="L11" s="623" t="s">
        <v>22</v>
      </c>
      <c r="M11" s="624"/>
      <c r="N11" s="624"/>
      <c r="O11" s="624"/>
      <c r="P11" s="624"/>
      <c r="Q11" s="625"/>
      <c r="R11" s="261" t="s">
        <v>815</v>
      </c>
      <c r="S11" s="358"/>
      <c r="T11" s="358"/>
      <c r="U11" s="218" t="s">
        <v>962</v>
      </c>
      <c r="V11" s="484"/>
      <c r="W11" s="484"/>
      <c r="X11" s="428" t="s">
        <v>1109</v>
      </c>
      <c r="Y11" s="167"/>
      <c r="Z11" s="167"/>
      <c r="AA11" s="167"/>
    </row>
    <row r="12" spans="2:27" ht="36" hidden="1" customHeight="1" x14ac:dyDescent="0.25">
      <c r="B12" s="8" t="s">
        <v>64</v>
      </c>
      <c r="C12" s="644" t="s">
        <v>32</v>
      </c>
      <c r="D12" s="645"/>
      <c r="E12" s="645"/>
      <c r="F12" s="645"/>
      <c r="G12" s="645"/>
      <c r="H12" s="646"/>
      <c r="I12" s="125" t="s">
        <v>642</v>
      </c>
      <c r="J12" s="630" t="s">
        <v>37</v>
      </c>
      <c r="K12" s="16">
        <v>2017</v>
      </c>
      <c r="L12" s="647" t="s">
        <v>38</v>
      </c>
      <c r="M12" s="648"/>
      <c r="N12" s="648"/>
      <c r="O12" s="648"/>
      <c r="P12" s="648"/>
      <c r="Q12" s="649"/>
      <c r="R12" s="167"/>
      <c r="S12" s="386"/>
      <c r="T12" s="167"/>
      <c r="U12" s="167"/>
      <c r="V12" s="167"/>
      <c r="W12" s="167"/>
      <c r="X12" s="167"/>
      <c r="Y12" s="167"/>
      <c r="Z12" s="167"/>
      <c r="AA12" s="167"/>
    </row>
    <row r="13" spans="2:27" ht="37.5" hidden="1" customHeight="1" x14ac:dyDescent="0.25">
      <c r="B13" s="8" t="s">
        <v>67</v>
      </c>
      <c r="C13" s="644" t="s">
        <v>33</v>
      </c>
      <c r="D13" s="645"/>
      <c r="E13" s="645"/>
      <c r="F13" s="645"/>
      <c r="G13" s="645"/>
      <c r="H13" s="646"/>
      <c r="I13" s="630" t="s">
        <v>673</v>
      </c>
      <c r="J13" s="631"/>
      <c r="K13" s="16">
        <v>2022</v>
      </c>
      <c r="L13" s="650"/>
      <c r="M13" s="651"/>
      <c r="N13" s="651"/>
      <c r="O13" s="651"/>
      <c r="P13" s="651"/>
      <c r="Q13" s="652"/>
      <c r="R13" s="167"/>
      <c r="S13" s="386"/>
      <c r="T13" s="167"/>
      <c r="U13" s="167"/>
      <c r="V13" s="167"/>
      <c r="W13" s="167"/>
      <c r="X13" s="167"/>
      <c r="Y13" s="167"/>
      <c r="Z13" s="167"/>
      <c r="AA13" s="167"/>
    </row>
    <row r="14" spans="2:27" ht="37.5" hidden="1" customHeight="1" x14ac:dyDescent="0.25">
      <c r="B14" s="8" t="s">
        <v>68</v>
      </c>
      <c r="C14" s="644" t="s">
        <v>34</v>
      </c>
      <c r="D14" s="645"/>
      <c r="E14" s="645"/>
      <c r="F14" s="645"/>
      <c r="G14" s="645"/>
      <c r="H14" s="646"/>
      <c r="I14" s="631"/>
      <c r="J14" s="631"/>
      <c r="K14" s="630">
        <v>2019</v>
      </c>
      <c r="L14" s="650"/>
      <c r="M14" s="651"/>
      <c r="N14" s="651"/>
      <c r="O14" s="651"/>
      <c r="P14" s="651"/>
      <c r="Q14" s="652"/>
      <c r="R14" s="167"/>
      <c r="S14" s="386"/>
      <c r="T14" s="167"/>
      <c r="U14" s="167"/>
      <c r="V14" s="167"/>
      <c r="W14" s="167"/>
      <c r="X14" s="167"/>
      <c r="Y14" s="167"/>
      <c r="Z14" s="167"/>
      <c r="AA14" s="167"/>
    </row>
    <row r="15" spans="2:27" ht="39" hidden="1" customHeight="1" x14ac:dyDescent="0.25">
      <c r="B15" s="8" t="s">
        <v>70</v>
      </c>
      <c r="C15" s="658" t="s">
        <v>470</v>
      </c>
      <c r="D15" s="659"/>
      <c r="E15" s="659"/>
      <c r="F15" s="659"/>
      <c r="G15" s="659"/>
      <c r="H15" s="660"/>
      <c r="I15" s="656"/>
      <c r="J15" s="631"/>
      <c r="K15" s="631"/>
      <c r="L15" s="650"/>
      <c r="M15" s="651"/>
      <c r="N15" s="651"/>
      <c r="O15" s="651"/>
      <c r="P15" s="651"/>
      <c r="Q15" s="652"/>
      <c r="R15" s="167"/>
      <c r="S15" s="386"/>
      <c r="T15" s="167"/>
      <c r="U15" s="167"/>
      <c r="V15" s="167"/>
      <c r="W15" s="167"/>
      <c r="X15" s="167" t="s">
        <v>1143</v>
      </c>
      <c r="Y15" s="167"/>
      <c r="Z15" s="167"/>
      <c r="AA15" s="167"/>
    </row>
    <row r="16" spans="2:27" ht="39" hidden="1" customHeight="1" x14ac:dyDescent="0.25">
      <c r="B16" s="8" t="s">
        <v>36</v>
      </c>
      <c r="C16" s="644" t="s">
        <v>598</v>
      </c>
      <c r="D16" s="645"/>
      <c r="E16" s="645"/>
      <c r="F16" s="645"/>
      <c r="G16" s="645"/>
      <c r="H16" s="646"/>
      <c r="I16" s="125" t="s">
        <v>651</v>
      </c>
      <c r="J16" s="631"/>
      <c r="K16" s="631"/>
      <c r="L16" s="650"/>
      <c r="M16" s="651"/>
      <c r="N16" s="651"/>
      <c r="O16" s="651"/>
      <c r="P16" s="651"/>
      <c r="Q16" s="652"/>
      <c r="R16" s="167"/>
      <c r="S16" s="386"/>
      <c r="T16" s="167"/>
      <c r="U16" s="167"/>
      <c r="V16" s="167"/>
      <c r="W16" s="167"/>
      <c r="X16" s="167"/>
      <c r="Y16" s="167"/>
      <c r="Z16" s="167"/>
      <c r="AA16" s="167"/>
    </row>
    <row r="17" spans="2:27" ht="126.75" hidden="1" customHeight="1" x14ac:dyDescent="0.25">
      <c r="B17" s="8" t="s">
        <v>35</v>
      </c>
      <c r="C17" s="641" t="s">
        <v>652</v>
      </c>
      <c r="D17" s="642"/>
      <c r="E17" s="642"/>
      <c r="F17" s="642"/>
      <c r="G17" s="642"/>
      <c r="H17" s="643"/>
      <c r="I17" s="125" t="s">
        <v>653</v>
      </c>
      <c r="J17" s="656"/>
      <c r="K17" s="656"/>
      <c r="L17" s="653"/>
      <c r="M17" s="654"/>
      <c r="N17" s="654"/>
      <c r="O17" s="654"/>
      <c r="P17" s="654"/>
      <c r="Q17" s="655"/>
      <c r="R17" s="167"/>
      <c r="S17" s="386"/>
      <c r="T17" s="167"/>
      <c r="U17" s="196" t="s">
        <v>1039</v>
      </c>
      <c r="V17" s="196"/>
      <c r="W17" s="196"/>
      <c r="X17" s="196"/>
      <c r="Y17" s="167"/>
      <c r="Z17" s="167"/>
      <c r="AA17" s="167"/>
    </row>
    <row r="18" spans="2:27" hidden="1" x14ac:dyDescent="0.25"/>
  </sheetData>
  <protectedRanges>
    <protectedRange sqref="R6:T6" name="Rango1_4_3"/>
    <protectedRange sqref="R5:T5" name="Rango1_4_4"/>
    <protectedRange sqref="R9:T9" name="Rango1_4_4_1"/>
    <protectedRange sqref="U4:W4" name="Rango1_4_3_1"/>
    <protectedRange sqref="U6:W6" name="Rango1_4_3_2"/>
    <protectedRange sqref="U5:W5" name="Rango1_4_4_2"/>
    <protectedRange sqref="X4" name="Rango1_4_3_3"/>
  </protectedRanges>
  <mergeCells count="43">
    <mergeCell ref="C17:H17"/>
    <mergeCell ref="C12:H12"/>
    <mergeCell ref="C16:H16"/>
    <mergeCell ref="L11:Q11"/>
    <mergeCell ref="L12:Q17"/>
    <mergeCell ref="J12:J17"/>
    <mergeCell ref="K14:K17"/>
    <mergeCell ref="B11:H11"/>
    <mergeCell ref="I13:I15"/>
    <mergeCell ref="C15:H15"/>
    <mergeCell ref="C14:H14"/>
    <mergeCell ref="C13:H13"/>
    <mergeCell ref="B2:C2"/>
    <mergeCell ref="D2:K2"/>
    <mergeCell ref="L2:Q2"/>
    <mergeCell ref="B4:B10"/>
    <mergeCell ref="C4:C10"/>
    <mergeCell ref="D4:D10"/>
    <mergeCell ref="E9:E10"/>
    <mergeCell ref="F9:F10"/>
    <mergeCell ref="E3:F3"/>
    <mergeCell ref="F7:F8"/>
    <mergeCell ref="I8:J8"/>
    <mergeCell ref="E7:E8"/>
    <mergeCell ref="B3:C3"/>
    <mergeCell ref="I10:J10"/>
    <mergeCell ref="I3:J3"/>
    <mergeCell ref="I4:J4"/>
    <mergeCell ref="I7:J7"/>
    <mergeCell ref="S2:S3"/>
    <mergeCell ref="T2:T3"/>
    <mergeCell ref="I5:J5"/>
    <mergeCell ref="I6:J6"/>
    <mergeCell ref="R2:R3"/>
    <mergeCell ref="Z2:Z3"/>
    <mergeCell ref="AA2:AA3"/>
    <mergeCell ref="R9:R10"/>
    <mergeCell ref="X7:X8"/>
    <mergeCell ref="V2:V3"/>
    <mergeCell ref="W2:W3"/>
    <mergeCell ref="Y2:Y3"/>
    <mergeCell ref="X2:X3"/>
    <mergeCell ref="U2:U3"/>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58" orientation="landscape" copies="4"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86"/>
  <sheetViews>
    <sheetView topLeftCell="A136" zoomScale="76" zoomScaleNormal="76" workbookViewId="0">
      <selection activeCell="A141" sqref="A141"/>
    </sheetView>
  </sheetViews>
  <sheetFormatPr baseColWidth="10" defaultRowHeight="14.25" x14ac:dyDescent="0.2"/>
  <cols>
    <col min="1" max="1" width="54.875" style="211" customWidth="1"/>
    <col min="2" max="2" width="27.25" style="211" customWidth="1"/>
    <col min="3" max="3" width="6.875" style="245" customWidth="1"/>
    <col min="4" max="4" width="9.375" style="240" bestFit="1" customWidth="1"/>
    <col min="5" max="5" width="9.5" style="240" hidden="1" customWidth="1"/>
    <col min="6" max="6" width="9.875" style="240" hidden="1" customWidth="1"/>
    <col min="7" max="7" width="9.375" style="240" customWidth="1"/>
    <col min="8" max="8" width="9.75" style="240" customWidth="1"/>
    <col min="9" max="11" width="9.375" style="240" customWidth="1"/>
    <col min="12" max="16384" width="11" style="211"/>
  </cols>
  <sheetData>
    <row r="1" spans="1:12" ht="20.25" x14ac:dyDescent="0.3">
      <c r="A1" s="258" t="s">
        <v>936</v>
      </c>
    </row>
    <row r="2" spans="1:12" ht="20.25" x14ac:dyDescent="0.3">
      <c r="A2" s="258" t="s">
        <v>937</v>
      </c>
    </row>
    <row r="3" spans="1:12" ht="20.25" x14ac:dyDescent="0.3">
      <c r="A3" s="258" t="s">
        <v>938</v>
      </c>
    </row>
    <row r="6" spans="1:12" ht="27" customHeight="1" x14ac:dyDescent="0.2">
      <c r="A6" s="941" t="s">
        <v>950</v>
      </c>
      <c r="B6" s="941"/>
      <c r="C6" s="241" t="s">
        <v>954</v>
      </c>
      <c r="D6" s="251">
        <v>2017</v>
      </c>
      <c r="E6" s="251" t="s">
        <v>1086</v>
      </c>
      <c r="F6" s="251" t="s">
        <v>1087</v>
      </c>
      <c r="G6" s="251">
        <v>2018</v>
      </c>
      <c r="H6" s="251">
        <v>2019</v>
      </c>
      <c r="I6" s="251">
        <v>2020</v>
      </c>
      <c r="J6" s="251">
        <v>2021</v>
      </c>
      <c r="K6" s="251">
        <v>2022</v>
      </c>
    </row>
    <row r="7" spans="1:12" ht="24.95" customHeight="1" x14ac:dyDescent="0.2">
      <c r="A7" s="934" t="s">
        <v>951</v>
      </c>
      <c r="B7" s="934"/>
      <c r="C7" s="252">
        <v>0.2</v>
      </c>
      <c r="D7" s="247">
        <f>+D17</f>
        <v>0.24459037288461538</v>
      </c>
      <c r="E7" s="247">
        <f>+E17</f>
        <v>0.24461417538461538</v>
      </c>
      <c r="F7" s="247">
        <f>+E7/D7</f>
        <v>1.0000973157680708</v>
      </c>
      <c r="G7" s="247">
        <f t="shared" ref="G7:K7" si="0">+G17</f>
        <v>0.16869303153846155</v>
      </c>
      <c r="H7" s="247">
        <f t="shared" si="0"/>
        <v>0.20904258096153844</v>
      </c>
      <c r="I7" s="247">
        <f t="shared" si="0"/>
        <v>0.12075731557692307</v>
      </c>
      <c r="J7" s="247">
        <f t="shared" si="0"/>
        <v>9.4047807307692313E-2</v>
      </c>
      <c r="K7" s="247">
        <f t="shared" si="0"/>
        <v>0.16281693096153843</v>
      </c>
      <c r="L7" s="240"/>
    </row>
    <row r="8" spans="1:12" ht="31.5" customHeight="1" x14ac:dyDescent="0.2">
      <c r="A8" s="934" t="s">
        <v>952</v>
      </c>
      <c r="B8" s="934"/>
      <c r="C8" s="252">
        <v>0.2</v>
      </c>
      <c r="D8" s="239">
        <f>+D54</f>
        <v>0.1983</v>
      </c>
      <c r="E8" s="239">
        <f t="shared" ref="E8" si="1">+E54</f>
        <v>0.15616170454545455</v>
      </c>
      <c r="F8" s="247">
        <f t="shared" ref="F8:F11" si="2">+E8/D8</f>
        <v>0.78750229221106682</v>
      </c>
      <c r="G8" s="239">
        <f t="shared" ref="G8:K8" si="3">+G54</f>
        <v>0.2121875</v>
      </c>
      <c r="H8" s="239">
        <f t="shared" si="3"/>
        <v>0.14621666666666666</v>
      </c>
      <c r="I8" s="239">
        <f t="shared" si="3"/>
        <v>0.16010416666666666</v>
      </c>
      <c r="J8" s="239">
        <f t="shared" si="3"/>
        <v>0.13579999999999998</v>
      </c>
      <c r="K8" s="239">
        <f t="shared" si="3"/>
        <v>0.14954999999999999</v>
      </c>
    </row>
    <row r="9" spans="1:12" ht="24.95" customHeight="1" x14ac:dyDescent="0.2">
      <c r="A9" s="934" t="s">
        <v>953</v>
      </c>
      <c r="B9" s="934"/>
      <c r="C9" s="252">
        <v>0.2</v>
      </c>
      <c r="D9" s="239">
        <f>+D82</f>
        <v>0.19721470588235296</v>
      </c>
      <c r="E9" s="239">
        <f t="shared" ref="E9" si="4">+E82</f>
        <v>0.19189288235294119</v>
      </c>
      <c r="F9" s="247">
        <f t="shared" si="2"/>
        <v>0.97301507762516215</v>
      </c>
      <c r="G9" s="239">
        <f t="shared" ref="G9:K9" si="5">+G82</f>
        <v>0.19863557422969189</v>
      </c>
      <c r="H9" s="239">
        <f t="shared" si="5"/>
        <v>0.1289794117647059</v>
      </c>
      <c r="I9" s="239">
        <f t="shared" si="5"/>
        <v>0.18981243697478994</v>
      </c>
      <c r="J9" s="239">
        <f t="shared" si="5"/>
        <v>0.11261705882352942</v>
      </c>
      <c r="K9" s="239">
        <f t="shared" si="5"/>
        <v>0.17248050420168071</v>
      </c>
    </row>
    <row r="10" spans="1:12" ht="41.25" customHeight="1" x14ac:dyDescent="0.2">
      <c r="A10" s="934" t="s">
        <v>947</v>
      </c>
      <c r="B10" s="934"/>
      <c r="C10" s="252">
        <v>0.2</v>
      </c>
      <c r="D10" s="239">
        <f>+D128</f>
        <v>0.25887500000000002</v>
      </c>
      <c r="E10" s="239">
        <f t="shared" ref="E10" si="6">+E128</f>
        <v>0.226435</v>
      </c>
      <c r="F10" s="247">
        <f t="shared" si="2"/>
        <v>0.87468855625301778</v>
      </c>
      <c r="G10" s="239">
        <f t="shared" ref="G10:K10" si="7">+G128</f>
        <v>0.1574464285714286</v>
      </c>
      <c r="H10" s="239">
        <f t="shared" si="7"/>
        <v>0.13387500000000002</v>
      </c>
      <c r="I10" s="239">
        <f t="shared" si="7"/>
        <v>0.1574464285714286</v>
      </c>
      <c r="J10" s="239">
        <f t="shared" si="7"/>
        <v>0.13387500000000002</v>
      </c>
      <c r="K10" s="239">
        <f t="shared" si="7"/>
        <v>0.15816071428571429</v>
      </c>
    </row>
    <row r="11" spans="1:12" ht="46.5" customHeight="1" x14ac:dyDescent="0.2">
      <c r="A11" s="934" t="s">
        <v>948</v>
      </c>
      <c r="B11" s="934"/>
      <c r="C11" s="252">
        <v>0.2</v>
      </c>
      <c r="D11" s="239">
        <f>+D142</f>
        <v>0.19525666666666672</v>
      </c>
      <c r="E11" s="239">
        <f t="shared" ref="E11" si="8">+E142</f>
        <v>0.18494416666666672</v>
      </c>
      <c r="F11" s="247">
        <f t="shared" si="2"/>
        <v>0.94718490192396332</v>
      </c>
      <c r="G11" s="239">
        <f t="shared" ref="G11:K11" si="9">+G142</f>
        <v>0.18365666666666672</v>
      </c>
      <c r="H11" s="239">
        <f t="shared" si="9"/>
        <v>0.18704333333333337</v>
      </c>
      <c r="I11" s="239">
        <f t="shared" si="9"/>
        <v>0.22206333333333336</v>
      </c>
      <c r="J11" s="239">
        <f t="shared" si="9"/>
        <v>0.10793000000000001</v>
      </c>
      <c r="K11" s="239">
        <f t="shared" si="9"/>
        <v>0.10385000000000001</v>
      </c>
    </row>
    <row r="12" spans="1:12" ht="24.95" customHeight="1" x14ac:dyDescent="0.2">
      <c r="A12" s="942"/>
      <c r="B12" s="943"/>
      <c r="C12" s="943"/>
      <c r="D12" s="943"/>
      <c r="E12" s="943"/>
      <c r="F12" s="943"/>
      <c r="G12" s="943"/>
      <c r="H12" s="943"/>
      <c r="I12" s="943"/>
      <c r="J12" s="943"/>
      <c r="K12" s="944"/>
    </row>
    <row r="13" spans="1:12" ht="24.95" customHeight="1" x14ac:dyDescent="0.2">
      <c r="A13" s="237" t="s">
        <v>949</v>
      </c>
      <c r="B13" s="221"/>
      <c r="C13" s="246"/>
      <c r="D13" s="257">
        <f>+D7*$C$7+D8*$C$8+D9*$C$9+D10*$C$10+D11*$C$11</f>
        <v>0.21884734908672704</v>
      </c>
      <c r="E13" s="257">
        <f t="shared" ref="E13:F13" si="10">+E7*$C$7+E8*$C$8+E9*$C$9+E10*$C$10+E11*$C$11</f>
        <v>0.20080958578993557</v>
      </c>
      <c r="F13" s="257">
        <f t="shared" si="10"/>
        <v>0.91649762875625629</v>
      </c>
      <c r="G13" s="257">
        <f t="shared" ref="G13:K13" si="11">+G7*$C$7+G8*$C$8+G9*$C$9+G10*$C$10+G11*$C$11</f>
        <v>0.18412384020124975</v>
      </c>
      <c r="H13" s="257">
        <f t="shared" si="11"/>
        <v>0.16103139854524889</v>
      </c>
      <c r="I13" s="257">
        <f t="shared" si="11"/>
        <v>0.17003673622462834</v>
      </c>
      <c r="J13" s="257">
        <f t="shared" si="11"/>
        <v>0.11685397322624436</v>
      </c>
      <c r="K13" s="257">
        <f t="shared" si="11"/>
        <v>0.14937162988978669</v>
      </c>
    </row>
    <row r="16" spans="1:12" ht="29.25" customHeight="1" x14ac:dyDescent="0.2">
      <c r="A16" s="213"/>
      <c r="B16" s="212" t="s">
        <v>4</v>
      </c>
      <c r="C16" s="241" t="s">
        <v>954</v>
      </c>
      <c r="D16" s="251">
        <v>2017</v>
      </c>
      <c r="E16" s="251" t="s">
        <v>1086</v>
      </c>
      <c r="F16" s="251" t="s">
        <v>1087</v>
      </c>
      <c r="G16" s="251">
        <v>2018</v>
      </c>
      <c r="H16" s="251">
        <v>2019</v>
      </c>
      <c r="I16" s="251">
        <v>2020</v>
      </c>
      <c r="J16" s="251">
        <v>2021</v>
      </c>
      <c r="K16" s="251">
        <v>2022</v>
      </c>
    </row>
    <row r="17" spans="1:11" ht="27" customHeight="1" x14ac:dyDescent="0.2">
      <c r="A17" s="217" t="s">
        <v>25</v>
      </c>
      <c r="B17" s="238"/>
      <c r="C17" s="248">
        <v>1</v>
      </c>
      <c r="D17" s="248">
        <f>+D18*$C$18+D26*$C$26+D40*$C$40+D47*$C$47</f>
        <v>0.24459037288461538</v>
      </c>
      <c r="E17" s="248">
        <f t="shared" ref="E17:F17" si="12">+E18*$C$18+E26*$C$26+E40*$C$40+E47*$C$47</f>
        <v>0.24461417538461538</v>
      </c>
      <c r="F17" s="248">
        <f t="shared" si="12"/>
        <v>0.99968713128603737</v>
      </c>
      <c r="G17" s="248">
        <f t="shared" ref="G17:K17" si="13">+G18*$C$18+G26*$C$26+G40*$C$40+G47*$C$47</f>
        <v>0.16869303153846155</v>
      </c>
      <c r="H17" s="248">
        <f t="shared" si="13"/>
        <v>0.20904258096153844</v>
      </c>
      <c r="I17" s="248">
        <f t="shared" si="13"/>
        <v>0.12075731557692307</v>
      </c>
      <c r="J17" s="248">
        <f t="shared" si="13"/>
        <v>9.4047807307692313E-2</v>
      </c>
      <c r="K17" s="248">
        <f t="shared" si="13"/>
        <v>0.16281693096153843</v>
      </c>
    </row>
    <row r="18" spans="1:11" ht="34.5" customHeight="1" x14ac:dyDescent="0.2">
      <c r="A18" s="935" t="s">
        <v>23</v>
      </c>
      <c r="B18" s="936"/>
      <c r="C18" s="249">
        <v>0.25</v>
      </c>
      <c r="D18" s="249">
        <f>+D19*$C$19+D20*$C$20+D21*$C$21+D22*$C$22+D23*$C$23+D24*$C$24+D25*$C$25</f>
        <v>0.16717870999999998</v>
      </c>
      <c r="E18" s="249">
        <f t="shared" ref="E18" si="14">+E19*$C$19+E20*$C$20+E21*$C$21+E22*$C$22+E23*$C$23+E24*$C$24+E25*$C$25</f>
        <v>0.16670713999999998</v>
      </c>
      <c r="F18" s="249">
        <f>+E18/D18</f>
        <v>0.99717924608940933</v>
      </c>
      <c r="G18" s="249">
        <f t="shared" ref="G18:K18" si="15">+G19*$C$19+G20*$C$20+G21*$C$21+G22*$C$22+G23*$C$23+G24*$C$24+G25*$C$25</f>
        <v>0.19527285</v>
      </c>
      <c r="H18" s="249">
        <f t="shared" si="15"/>
        <v>0.48107284999999994</v>
      </c>
      <c r="I18" s="249">
        <f t="shared" si="15"/>
        <v>5.2387139999999999E-2</v>
      </c>
      <c r="J18" s="249">
        <f t="shared" si="15"/>
        <v>5.2387139999999999E-2</v>
      </c>
      <c r="K18" s="249">
        <f t="shared" si="15"/>
        <v>5.2387139999999999E-2</v>
      </c>
    </row>
    <row r="19" spans="1:11" ht="46.5" customHeight="1" x14ac:dyDescent="0.2">
      <c r="A19" s="222" t="s">
        <v>677</v>
      </c>
      <c r="B19" s="214" t="s">
        <v>469</v>
      </c>
      <c r="C19" s="253">
        <v>0.1429</v>
      </c>
      <c r="D19" s="216">
        <v>0.33329999999999999</v>
      </c>
      <c r="E19" s="216">
        <v>0.33329999999999999</v>
      </c>
      <c r="F19" s="247">
        <f t="shared" ref="F19:F21" si="16">+E19/D19</f>
        <v>1</v>
      </c>
      <c r="G19" s="216">
        <v>0.33329999999999999</v>
      </c>
      <c r="H19" s="216">
        <v>0.33329999999999999</v>
      </c>
      <c r="I19" s="223"/>
      <c r="J19" s="223"/>
      <c r="K19" s="223"/>
    </row>
    <row r="20" spans="1:11" ht="45" customHeight="1" x14ac:dyDescent="0.2">
      <c r="A20" s="214" t="s">
        <v>678</v>
      </c>
      <c r="B20" s="214" t="s">
        <v>468</v>
      </c>
      <c r="C20" s="253">
        <v>0.1429</v>
      </c>
      <c r="D20" s="216">
        <v>0.17</v>
      </c>
      <c r="E20" s="216">
        <v>0.17</v>
      </c>
      <c r="F20" s="247">
        <f t="shared" si="16"/>
        <v>1</v>
      </c>
      <c r="G20" s="216">
        <v>0.1666</v>
      </c>
      <c r="H20" s="216">
        <v>0.1666</v>
      </c>
      <c r="I20" s="216">
        <v>0.1666</v>
      </c>
      <c r="J20" s="216">
        <v>0.1666</v>
      </c>
      <c r="K20" s="216">
        <v>0.1666</v>
      </c>
    </row>
    <row r="21" spans="1:11" ht="48" customHeight="1" x14ac:dyDescent="0.2">
      <c r="A21" s="214" t="s">
        <v>679</v>
      </c>
      <c r="B21" s="214" t="s">
        <v>627</v>
      </c>
      <c r="C21" s="253">
        <v>0.1429</v>
      </c>
      <c r="D21" s="216">
        <v>0.33329999999999999</v>
      </c>
      <c r="E21" s="216">
        <v>0.33329999999999999</v>
      </c>
      <c r="F21" s="247">
        <f t="shared" si="16"/>
        <v>1</v>
      </c>
      <c r="G21" s="216">
        <v>0.33329999999999999</v>
      </c>
      <c r="H21" s="216">
        <v>0.33329999999999999</v>
      </c>
      <c r="I21" s="223"/>
      <c r="J21" s="223"/>
      <c r="K21" s="223"/>
    </row>
    <row r="22" spans="1:11" ht="39" customHeight="1" x14ac:dyDescent="0.2">
      <c r="A22" s="945" t="s">
        <v>680</v>
      </c>
      <c r="B22" s="222" t="s">
        <v>29</v>
      </c>
      <c r="C22" s="253">
        <v>0.1429</v>
      </c>
      <c r="D22" s="216"/>
      <c r="E22" s="216"/>
      <c r="F22" s="216"/>
      <c r="G22" s="216"/>
      <c r="H22" s="216">
        <v>1</v>
      </c>
      <c r="I22" s="223"/>
      <c r="J22" s="216"/>
      <c r="K22" s="216"/>
    </row>
    <row r="23" spans="1:11" ht="52.5" customHeight="1" x14ac:dyDescent="0.2">
      <c r="A23" s="945"/>
      <c r="B23" s="222" t="s">
        <v>30</v>
      </c>
      <c r="C23" s="253">
        <v>0.1429</v>
      </c>
      <c r="D23" s="216"/>
      <c r="E23" s="216"/>
      <c r="F23" s="216"/>
      <c r="G23" s="216"/>
      <c r="H23" s="216">
        <v>1</v>
      </c>
      <c r="I23" s="223"/>
      <c r="J23" s="216"/>
      <c r="K23" s="216"/>
    </row>
    <row r="24" spans="1:11" ht="63.75" customHeight="1" x14ac:dyDescent="0.2">
      <c r="A24" s="938" t="s">
        <v>681</v>
      </c>
      <c r="B24" s="214" t="s">
        <v>579</v>
      </c>
      <c r="C24" s="253">
        <v>0.1429</v>
      </c>
      <c r="D24" s="216">
        <v>0.33329999999999999</v>
      </c>
      <c r="E24" s="216">
        <v>0.33</v>
      </c>
      <c r="F24" s="247">
        <f t="shared" ref="F24" si="17">+E24/D24</f>
        <v>0.9900990099009902</v>
      </c>
      <c r="G24" s="216">
        <v>0.33329999999999999</v>
      </c>
      <c r="H24" s="216">
        <v>0.33329999999999999</v>
      </c>
      <c r="I24" s="223"/>
      <c r="J24" s="216"/>
      <c r="K24" s="216"/>
    </row>
    <row r="25" spans="1:11" ht="89.25" customHeight="1" x14ac:dyDescent="0.2">
      <c r="A25" s="938"/>
      <c r="B25" s="214" t="s">
        <v>596</v>
      </c>
      <c r="C25" s="253">
        <v>0.1429</v>
      </c>
      <c r="D25" s="216"/>
      <c r="E25" s="216"/>
      <c r="F25" s="216"/>
      <c r="G25" s="216">
        <v>0.2</v>
      </c>
      <c r="H25" s="216">
        <v>0.2</v>
      </c>
      <c r="I25" s="216">
        <v>0.2</v>
      </c>
      <c r="J25" s="216">
        <v>0.2</v>
      </c>
      <c r="K25" s="216">
        <v>0.2</v>
      </c>
    </row>
    <row r="26" spans="1:11" ht="34.5" customHeight="1" x14ac:dyDescent="0.2">
      <c r="A26" s="937" t="s">
        <v>39</v>
      </c>
      <c r="B26" s="937"/>
      <c r="C26" s="243">
        <v>0.25</v>
      </c>
      <c r="D26" s="243">
        <f>+D27*$C$27+D28*$C$28+D29*$C$29+D30*$C$30+D31*$C$31+D32*$C$32+D33*$C$33+D34*$C$34+D35*$C$35+D36*$C$36+D37*$C$37+D38*$C$38+D39*$C$39</f>
        <v>0.25613846153846154</v>
      </c>
      <c r="E26" s="243">
        <f t="shared" ref="E26" si="18">+E27*$C$27+E28*$C$28+E29*$C$29+E30*$C$30+E31*$C$31+E32*$C$32+E33*$C$33+E34*$C$34+E35*$C$35+E36*$C$36+E37*$C$37+E38*$C$38+E39*$C$39</f>
        <v>0.25613846153846154</v>
      </c>
      <c r="F26" s="243">
        <f>+E26/D26</f>
        <v>1</v>
      </c>
      <c r="G26" s="243">
        <f t="shared" ref="G26:K26" si="19">+G27*$C$27+G28*$C$28+G29*$C$29+G30*$C$30+G31*$C$31+G32*$C$32+G33*$C$33+G34*$C$34+G35*$C$35+G36*$C$36+G37*$C$37+G38*$C$38+G39*$C$39</f>
        <v>0.16895384615384615</v>
      </c>
      <c r="H26" s="243">
        <f t="shared" si="19"/>
        <v>9.844615384615385E-2</v>
      </c>
      <c r="I26" s="243">
        <f t="shared" si="19"/>
        <v>0.1751076923076923</v>
      </c>
      <c r="J26" s="243">
        <f t="shared" si="19"/>
        <v>0.12383076923076924</v>
      </c>
      <c r="K26" s="243">
        <f t="shared" si="19"/>
        <v>0.17664615384615381</v>
      </c>
    </row>
    <row r="27" spans="1:11" ht="47.25" customHeight="1" x14ac:dyDescent="0.2">
      <c r="A27" s="938" t="s">
        <v>682</v>
      </c>
      <c r="B27" s="214" t="s">
        <v>41</v>
      </c>
      <c r="C27" s="253">
        <v>7.6923076923076927E-2</v>
      </c>
      <c r="D27" s="215">
        <v>1</v>
      </c>
      <c r="E27" s="215">
        <v>1</v>
      </c>
      <c r="F27" s="247">
        <f t="shared" ref="F27" si="20">+E27/D27</f>
        <v>1</v>
      </c>
      <c r="G27" s="215"/>
      <c r="H27" s="215"/>
      <c r="I27" s="215"/>
      <c r="J27" s="215"/>
      <c r="K27" s="215"/>
    </row>
    <row r="28" spans="1:11" ht="54.75" customHeight="1" x14ac:dyDescent="0.2">
      <c r="A28" s="938"/>
      <c r="B28" s="214" t="s">
        <v>544</v>
      </c>
      <c r="C28" s="253">
        <v>7.6923076923076927E-2</v>
      </c>
      <c r="D28" s="215"/>
      <c r="E28" s="215"/>
      <c r="F28" s="215"/>
      <c r="G28" s="215">
        <v>0.2</v>
      </c>
      <c r="H28" s="215">
        <v>0.2</v>
      </c>
      <c r="I28" s="215">
        <v>0.2</v>
      </c>
      <c r="J28" s="215">
        <v>0.2</v>
      </c>
      <c r="K28" s="215">
        <v>0.2</v>
      </c>
    </row>
    <row r="29" spans="1:11" ht="64.5" customHeight="1" x14ac:dyDescent="0.2">
      <c r="A29" s="222" t="s">
        <v>683</v>
      </c>
      <c r="B29" s="214" t="s">
        <v>42</v>
      </c>
      <c r="C29" s="253">
        <v>7.6923076923076927E-2</v>
      </c>
      <c r="D29" s="216">
        <v>0.1666</v>
      </c>
      <c r="E29" s="216">
        <v>0.1666</v>
      </c>
      <c r="F29" s="247">
        <f t="shared" ref="F29" si="21">+E29/D29</f>
        <v>1</v>
      </c>
      <c r="G29" s="216">
        <v>0.1666</v>
      </c>
      <c r="H29" s="216">
        <v>0.1666</v>
      </c>
      <c r="I29" s="216">
        <v>0.1666</v>
      </c>
      <c r="J29" s="216">
        <v>0.1666</v>
      </c>
      <c r="K29" s="216">
        <v>0.1666</v>
      </c>
    </row>
    <row r="30" spans="1:11" ht="53.25" customHeight="1" x14ac:dyDescent="0.2">
      <c r="A30" s="214" t="s">
        <v>684</v>
      </c>
      <c r="B30" s="214" t="s">
        <v>50</v>
      </c>
      <c r="C30" s="253">
        <v>7.6923076923076927E-2</v>
      </c>
      <c r="D30" s="215"/>
      <c r="E30" s="215"/>
      <c r="F30" s="215"/>
      <c r="G30" s="215"/>
      <c r="H30" s="215">
        <v>0.25</v>
      </c>
      <c r="I30" s="215">
        <v>0.25</v>
      </c>
      <c r="J30" s="215">
        <v>0.25</v>
      </c>
      <c r="K30" s="215">
        <v>0.25</v>
      </c>
    </row>
    <row r="31" spans="1:11" ht="66.75" customHeight="1" x14ac:dyDescent="0.2">
      <c r="A31" s="214" t="s">
        <v>685</v>
      </c>
      <c r="B31" s="214" t="s">
        <v>463</v>
      </c>
      <c r="C31" s="253">
        <v>7.6923076923076927E-2</v>
      </c>
      <c r="D31" s="215">
        <v>0.5</v>
      </c>
      <c r="E31" s="215">
        <v>0.5</v>
      </c>
      <c r="F31" s="247">
        <f t="shared" ref="F31:F32" si="22">+E31/D31</f>
        <v>1</v>
      </c>
      <c r="G31" s="215">
        <v>0.5</v>
      </c>
      <c r="H31" s="215"/>
      <c r="I31" s="215"/>
      <c r="J31" s="215"/>
      <c r="K31" s="215"/>
    </row>
    <row r="32" spans="1:11" ht="42.75" x14ac:dyDescent="0.2">
      <c r="A32" s="214" t="s">
        <v>686</v>
      </c>
      <c r="B32" s="214" t="s">
        <v>43</v>
      </c>
      <c r="C32" s="253">
        <v>7.6923076923076927E-2</v>
      </c>
      <c r="D32" s="215">
        <v>0.33</v>
      </c>
      <c r="E32" s="215">
        <v>0.33</v>
      </c>
      <c r="F32" s="247">
        <f t="shared" si="22"/>
        <v>1</v>
      </c>
      <c r="G32" s="215">
        <v>0.33</v>
      </c>
      <c r="H32" s="215">
        <v>0.33</v>
      </c>
      <c r="I32" s="215"/>
      <c r="J32" s="215"/>
      <c r="K32" s="215"/>
    </row>
    <row r="33" spans="1:11" ht="28.5" customHeight="1" x14ac:dyDescent="0.2">
      <c r="A33" s="938" t="s">
        <v>687</v>
      </c>
      <c r="B33" s="214" t="s">
        <v>44</v>
      </c>
      <c r="C33" s="253">
        <v>7.6923076923076927E-2</v>
      </c>
      <c r="D33" s="215"/>
      <c r="E33" s="215"/>
      <c r="F33" s="215"/>
      <c r="G33" s="215"/>
      <c r="H33" s="215"/>
      <c r="I33" s="215">
        <v>0.33</v>
      </c>
      <c r="J33" s="215">
        <v>0.33</v>
      </c>
      <c r="K33" s="215">
        <v>0.34</v>
      </c>
    </row>
    <row r="34" spans="1:11" ht="36.75" customHeight="1" x14ac:dyDescent="0.2">
      <c r="A34" s="938"/>
      <c r="B34" s="214" t="s">
        <v>46</v>
      </c>
      <c r="C34" s="253">
        <v>7.6923076923076927E-2</v>
      </c>
      <c r="D34" s="215"/>
      <c r="E34" s="215"/>
      <c r="F34" s="215"/>
      <c r="G34" s="215"/>
      <c r="H34" s="215"/>
      <c r="I34" s="215">
        <v>0.33</v>
      </c>
      <c r="J34" s="215">
        <v>0.33</v>
      </c>
      <c r="K34" s="215">
        <v>0.34</v>
      </c>
    </row>
    <row r="35" spans="1:11" ht="65.25" customHeight="1" x14ac:dyDescent="0.2">
      <c r="A35" s="224" t="s">
        <v>688</v>
      </c>
      <c r="B35" s="214" t="s">
        <v>45</v>
      </c>
      <c r="C35" s="253">
        <v>7.6923076923076927E-2</v>
      </c>
      <c r="D35" s="215">
        <v>1</v>
      </c>
      <c r="E35" s="215">
        <v>1</v>
      </c>
      <c r="F35" s="247">
        <f t="shared" ref="F35:F37" si="23">+E35/D35</f>
        <v>1</v>
      </c>
      <c r="G35" s="215"/>
      <c r="H35" s="215"/>
      <c r="I35" s="215"/>
      <c r="J35" s="215"/>
      <c r="K35" s="215"/>
    </row>
    <row r="36" spans="1:11" ht="28.5" x14ac:dyDescent="0.2">
      <c r="A36" s="214" t="s">
        <v>689</v>
      </c>
      <c r="B36" s="214" t="s">
        <v>47</v>
      </c>
      <c r="C36" s="253">
        <v>7.6923076923076927E-2</v>
      </c>
      <c r="D36" s="216">
        <v>0.1666</v>
      </c>
      <c r="E36" s="216">
        <v>0.1666</v>
      </c>
      <c r="F36" s="247">
        <f t="shared" si="23"/>
        <v>1</v>
      </c>
      <c r="G36" s="216">
        <v>0.1666</v>
      </c>
      <c r="H36" s="216">
        <v>0.1666</v>
      </c>
      <c r="I36" s="216">
        <v>0.1666</v>
      </c>
      <c r="J36" s="216">
        <v>0.1666</v>
      </c>
      <c r="K36" s="216">
        <v>0.1666</v>
      </c>
    </row>
    <row r="37" spans="1:11" ht="54" customHeight="1" x14ac:dyDescent="0.2">
      <c r="A37" s="222" t="s">
        <v>690</v>
      </c>
      <c r="B37" s="214" t="s">
        <v>48</v>
      </c>
      <c r="C37" s="253">
        <v>7.6923076923076927E-2</v>
      </c>
      <c r="D37" s="216">
        <v>0.1666</v>
      </c>
      <c r="E37" s="216">
        <v>0.1666</v>
      </c>
      <c r="F37" s="247">
        <f t="shared" si="23"/>
        <v>1</v>
      </c>
      <c r="G37" s="216">
        <v>0.1666</v>
      </c>
      <c r="H37" s="216">
        <v>0.1666</v>
      </c>
      <c r="I37" s="216">
        <v>0.1666</v>
      </c>
      <c r="J37" s="216">
        <v>0.1666</v>
      </c>
      <c r="K37" s="216">
        <v>0.1666</v>
      </c>
    </row>
    <row r="38" spans="1:11" ht="44.25" customHeight="1" x14ac:dyDescent="0.2">
      <c r="A38" s="945" t="s">
        <v>691</v>
      </c>
      <c r="B38" s="214" t="s">
        <v>49</v>
      </c>
      <c r="C38" s="253">
        <v>7.6923076923076927E-2</v>
      </c>
      <c r="D38" s="215"/>
      <c r="E38" s="215"/>
      <c r="F38" s="215"/>
      <c r="G38" s="215">
        <v>0.33329999999999999</v>
      </c>
      <c r="H38" s="215"/>
      <c r="I38" s="215">
        <v>0.33329999999999999</v>
      </c>
      <c r="J38" s="215"/>
      <c r="K38" s="215">
        <v>0.33329999999999999</v>
      </c>
    </row>
    <row r="39" spans="1:11" ht="41.25" customHeight="1" x14ac:dyDescent="0.2">
      <c r="A39" s="945"/>
      <c r="B39" s="214" t="s">
        <v>467</v>
      </c>
      <c r="C39" s="253">
        <v>7.6923076923076927E-2</v>
      </c>
      <c r="D39" s="215"/>
      <c r="E39" s="215"/>
      <c r="F39" s="215"/>
      <c r="G39" s="215">
        <v>0.33329999999999999</v>
      </c>
      <c r="H39" s="215"/>
      <c r="I39" s="215">
        <v>0.33329999999999999</v>
      </c>
      <c r="J39" s="215"/>
      <c r="K39" s="215">
        <v>0.33329999999999999</v>
      </c>
    </row>
    <row r="40" spans="1:11" ht="46.5" customHeight="1" x14ac:dyDescent="0.2">
      <c r="A40" s="937" t="s">
        <v>939</v>
      </c>
      <c r="B40" s="937"/>
      <c r="C40" s="243">
        <v>0.25</v>
      </c>
      <c r="D40" s="250">
        <f>+D41*$C$41+D42*$C$42+D43*$C$43+D44*$C$44+D45*$C$45+D46*$C$46</f>
        <v>0.19387209999999996</v>
      </c>
      <c r="E40" s="250">
        <f>+E41*$C$41+E42*$C$42+E43*$C$43+E44*$C$44+E45*$C$45+E46*$C$46</f>
        <v>0.19387209999999996</v>
      </c>
      <c r="F40" s="250">
        <f>+E40/D40</f>
        <v>1</v>
      </c>
      <c r="G40" s="250">
        <f t="shared" ref="G40:K40" si="24">+G41*$C$41+G42*$C$42+G43*$C$43+G44*$C$44+G45*$C$45+G46*$C$46</f>
        <v>0.19387209999999996</v>
      </c>
      <c r="H40" s="250">
        <f t="shared" si="24"/>
        <v>0.19553909999999997</v>
      </c>
      <c r="I40" s="250">
        <f t="shared" si="24"/>
        <v>0.13886109999999999</v>
      </c>
      <c r="J40" s="250">
        <f t="shared" si="24"/>
        <v>0.13886109999999999</v>
      </c>
      <c r="K40" s="250">
        <f t="shared" si="24"/>
        <v>0.13886109999999999</v>
      </c>
    </row>
    <row r="41" spans="1:11" ht="68.25" customHeight="1" x14ac:dyDescent="0.2">
      <c r="A41" s="222" t="s">
        <v>692</v>
      </c>
      <c r="B41" s="214" t="s">
        <v>473</v>
      </c>
      <c r="C41" s="253">
        <v>0.16669999999999999</v>
      </c>
      <c r="D41" s="215">
        <v>0.33</v>
      </c>
      <c r="E41" s="215">
        <v>0.33</v>
      </c>
      <c r="F41" s="247">
        <f t="shared" ref="F41:F46" si="25">+E41/D41</f>
        <v>1</v>
      </c>
      <c r="G41" s="215">
        <v>0.33</v>
      </c>
      <c r="H41" s="215">
        <v>0.34</v>
      </c>
      <c r="I41" s="215"/>
      <c r="J41" s="215"/>
      <c r="K41" s="215"/>
    </row>
    <row r="42" spans="1:11" ht="76.5" customHeight="1" x14ac:dyDescent="0.2">
      <c r="A42" s="222" t="s">
        <v>693</v>
      </c>
      <c r="B42" s="222" t="s">
        <v>57</v>
      </c>
      <c r="C42" s="253">
        <v>0.16669999999999999</v>
      </c>
      <c r="D42" s="216">
        <v>0.1666</v>
      </c>
      <c r="E42" s="216">
        <v>0.1666</v>
      </c>
      <c r="F42" s="247">
        <f t="shared" si="25"/>
        <v>1</v>
      </c>
      <c r="G42" s="216">
        <v>0.1666</v>
      </c>
      <c r="H42" s="216">
        <v>0.1666</v>
      </c>
      <c r="I42" s="216">
        <v>0.1666</v>
      </c>
      <c r="J42" s="216">
        <v>0.1666</v>
      </c>
      <c r="K42" s="216">
        <v>0.1666</v>
      </c>
    </row>
    <row r="43" spans="1:11" ht="63.75" customHeight="1" x14ac:dyDescent="0.2">
      <c r="A43" s="222" t="s">
        <v>694</v>
      </c>
      <c r="B43" s="222" t="s">
        <v>57</v>
      </c>
      <c r="C43" s="253">
        <v>0.16669999999999999</v>
      </c>
      <c r="D43" s="216">
        <v>0.1666</v>
      </c>
      <c r="E43" s="216">
        <v>0.1666</v>
      </c>
      <c r="F43" s="247">
        <f t="shared" si="25"/>
        <v>1</v>
      </c>
      <c r="G43" s="216">
        <v>0.1666</v>
      </c>
      <c r="H43" s="216">
        <v>0.1666</v>
      </c>
      <c r="I43" s="216">
        <v>0.1666</v>
      </c>
      <c r="J43" s="216">
        <v>0.1666</v>
      </c>
      <c r="K43" s="216">
        <v>0.1666</v>
      </c>
    </row>
    <row r="44" spans="1:11" ht="57" customHeight="1" x14ac:dyDescent="0.2">
      <c r="A44" s="214" t="s">
        <v>695</v>
      </c>
      <c r="B44" s="214" t="s">
        <v>59</v>
      </c>
      <c r="C44" s="253">
        <v>0.16669999999999999</v>
      </c>
      <c r="D44" s="216">
        <v>0.1666</v>
      </c>
      <c r="E44" s="216">
        <v>0.1666</v>
      </c>
      <c r="F44" s="247">
        <f t="shared" si="25"/>
        <v>1</v>
      </c>
      <c r="G44" s="216">
        <v>0.1666</v>
      </c>
      <c r="H44" s="216">
        <v>0.1666</v>
      </c>
      <c r="I44" s="216">
        <v>0.1666</v>
      </c>
      <c r="J44" s="216">
        <v>0.1666</v>
      </c>
      <c r="K44" s="216">
        <v>0.1666</v>
      </c>
    </row>
    <row r="45" spans="1:11" ht="58.5" customHeight="1" x14ac:dyDescent="0.2">
      <c r="A45" s="214" t="s">
        <v>696</v>
      </c>
      <c r="B45" s="214" t="s">
        <v>58</v>
      </c>
      <c r="C45" s="253">
        <v>0.16669999999999999</v>
      </c>
      <c r="D45" s="216">
        <v>0.1666</v>
      </c>
      <c r="E45" s="216">
        <v>0.1666</v>
      </c>
      <c r="F45" s="247">
        <f t="shared" si="25"/>
        <v>1</v>
      </c>
      <c r="G45" s="216">
        <v>0.1666</v>
      </c>
      <c r="H45" s="216">
        <v>0.1666</v>
      </c>
      <c r="I45" s="216">
        <v>0.1666</v>
      </c>
      <c r="J45" s="216">
        <v>0.1666</v>
      </c>
      <c r="K45" s="216">
        <v>0.1666</v>
      </c>
    </row>
    <row r="46" spans="1:11" ht="57" customHeight="1" x14ac:dyDescent="0.2">
      <c r="A46" s="214" t="s">
        <v>697</v>
      </c>
      <c r="B46" s="214" t="s">
        <v>60</v>
      </c>
      <c r="C46" s="253">
        <v>0.16669999999999999</v>
      </c>
      <c r="D46" s="216">
        <v>0.1666</v>
      </c>
      <c r="E46" s="216">
        <v>0.1666</v>
      </c>
      <c r="F46" s="247">
        <f t="shared" si="25"/>
        <v>1</v>
      </c>
      <c r="G46" s="216">
        <v>0.1666</v>
      </c>
      <c r="H46" s="216">
        <v>0.1666</v>
      </c>
      <c r="I46" s="216">
        <v>0.1666</v>
      </c>
      <c r="J46" s="216">
        <v>0.1666</v>
      </c>
      <c r="K46" s="216">
        <v>0.1666</v>
      </c>
    </row>
    <row r="47" spans="1:11" ht="36" customHeight="1" x14ac:dyDescent="0.2">
      <c r="A47" s="937" t="s">
        <v>940</v>
      </c>
      <c r="B47" s="937"/>
      <c r="C47" s="243">
        <v>0.25</v>
      </c>
      <c r="D47" s="243">
        <f>+D48*$C$48+D49*$C$49+D50*$C$50+D51*$C$51+D52*$C$52+D53*$C$53</f>
        <v>0.36117221999999999</v>
      </c>
      <c r="E47" s="243">
        <f t="shared" ref="E47" si="26">+E48*$C$48+E49*$C$49+E50*$C$50+E51*$C$51+E52*$C$52+E53*$C$53</f>
        <v>0.36173899999999998</v>
      </c>
      <c r="F47" s="243">
        <f>+E47/D47</f>
        <v>1.0015692790547401</v>
      </c>
      <c r="G47" s="243">
        <f t="shared" ref="G47:K47" si="27">+G48*$C$48+G49*$C$49+G50*$C$50+G51*$C$51+G52*$C$52+G53*$C$53</f>
        <v>0.11667332999999999</v>
      </c>
      <c r="H47" s="243">
        <f t="shared" si="27"/>
        <v>6.1112219999999995E-2</v>
      </c>
      <c r="I47" s="243">
        <f t="shared" si="27"/>
        <v>0.11667332999999999</v>
      </c>
      <c r="J47" s="243">
        <f t="shared" si="27"/>
        <v>6.1112219999999995E-2</v>
      </c>
      <c r="K47" s="243">
        <f t="shared" si="27"/>
        <v>0.28337332999999998</v>
      </c>
    </row>
    <row r="48" spans="1:11" ht="74.25" customHeight="1" x14ac:dyDescent="0.2">
      <c r="A48" s="214" t="s">
        <v>698</v>
      </c>
      <c r="B48" s="214" t="s">
        <v>75</v>
      </c>
      <c r="C48" s="253">
        <v>0.16669999999999999</v>
      </c>
      <c r="D48" s="215"/>
      <c r="E48" s="215"/>
      <c r="F48" s="215"/>
      <c r="G48" s="215">
        <v>0.33329999999999999</v>
      </c>
      <c r="H48" s="215"/>
      <c r="I48" s="215">
        <v>0.33329999999999999</v>
      </c>
      <c r="J48" s="215"/>
      <c r="K48" s="215">
        <v>0.33329999999999999</v>
      </c>
    </row>
    <row r="49" spans="1:11" ht="51.75" customHeight="1" x14ac:dyDescent="0.2">
      <c r="A49" s="938" t="s">
        <v>699</v>
      </c>
      <c r="B49" s="214" t="s">
        <v>409</v>
      </c>
      <c r="C49" s="253">
        <v>0.16669999999999999</v>
      </c>
      <c r="D49" s="215">
        <v>1</v>
      </c>
      <c r="E49" s="215">
        <v>1</v>
      </c>
      <c r="F49" s="247">
        <f t="shared" ref="F49:F50" si="28">+E49/D49</f>
        <v>1</v>
      </c>
      <c r="G49" s="215"/>
      <c r="H49" s="215"/>
      <c r="I49" s="215"/>
      <c r="J49" s="215"/>
      <c r="K49" s="215"/>
    </row>
    <row r="50" spans="1:11" ht="60" customHeight="1" x14ac:dyDescent="0.2">
      <c r="A50" s="938"/>
      <c r="B50" s="214" t="s">
        <v>76</v>
      </c>
      <c r="C50" s="253">
        <v>0.16669999999999999</v>
      </c>
      <c r="D50" s="215">
        <v>1</v>
      </c>
      <c r="E50" s="215">
        <v>1</v>
      </c>
      <c r="F50" s="247">
        <f t="shared" si="28"/>
        <v>1</v>
      </c>
      <c r="G50" s="215"/>
      <c r="H50" s="215"/>
      <c r="I50" s="215"/>
      <c r="J50" s="215"/>
      <c r="K50" s="215"/>
    </row>
    <row r="51" spans="1:11" ht="82.5" customHeight="1" x14ac:dyDescent="0.2">
      <c r="A51" s="214" t="s">
        <v>700</v>
      </c>
      <c r="B51" s="214" t="s">
        <v>77</v>
      </c>
      <c r="C51" s="253">
        <v>0.16669999999999999</v>
      </c>
      <c r="D51" s="215"/>
      <c r="E51" s="215"/>
      <c r="F51" s="215"/>
      <c r="G51" s="215">
        <v>0.2</v>
      </c>
      <c r="H51" s="215">
        <v>0.2</v>
      </c>
      <c r="I51" s="215">
        <v>0.2</v>
      </c>
      <c r="J51" s="215">
        <v>0.2</v>
      </c>
      <c r="K51" s="215">
        <v>0.2</v>
      </c>
    </row>
    <row r="52" spans="1:11" ht="42.75" x14ac:dyDescent="0.2">
      <c r="A52" s="214" t="s">
        <v>701</v>
      </c>
      <c r="B52" s="214" t="s">
        <v>476</v>
      </c>
      <c r="C52" s="253">
        <v>0.16669999999999999</v>
      </c>
      <c r="D52" s="215">
        <v>0.1666</v>
      </c>
      <c r="E52" s="215">
        <v>0.17</v>
      </c>
      <c r="F52" s="247">
        <f t="shared" ref="F52" si="29">+E52/D52</f>
        <v>1.0204081632653061</v>
      </c>
      <c r="G52" s="215">
        <v>0.1666</v>
      </c>
      <c r="H52" s="215">
        <v>0.1666</v>
      </c>
      <c r="I52" s="215">
        <v>0.1666</v>
      </c>
      <c r="J52" s="215">
        <v>0.1666</v>
      </c>
      <c r="K52" s="215">
        <v>0.1666</v>
      </c>
    </row>
    <row r="53" spans="1:11" ht="75.75" customHeight="1" x14ac:dyDescent="0.2">
      <c r="A53" s="214" t="s">
        <v>702</v>
      </c>
      <c r="B53" s="214" t="s">
        <v>78</v>
      </c>
      <c r="C53" s="253">
        <v>0.16669999999999999</v>
      </c>
      <c r="D53" s="215"/>
      <c r="E53" s="215"/>
      <c r="F53" s="215"/>
      <c r="G53" s="215"/>
      <c r="H53" s="215"/>
      <c r="I53" s="215"/>
      <c r="J53" s="215"/>
      <c r="K53" s="215">
        <v>1</v>
      </c>
    </row>
    <row r="54" spans="1:11" ht="38.25" customHeight="1" x14ac:dyDescent="0.2">
      <c r="A54" s="939" t="s">
        <v>117</v>
      </c>
      <c r="B54" s="939"/>
      <c r="C54" s="244">
        <v>1</v>
      </c>
      <c r="D54" s="244">
        <f>+D55*$C$55+D58*$C$58+D63*$C$63+D75*$C$75</f>
        <v>0.1983</v>
      </c>
      <c r="E54" s="244">
        <f t="shared" ref="E54:F54" si="30">+E55*$C$55+E58*$C$58+E63*$C$63+E75*$C$75</f>
        <v>0.15616170454545455</v>
      </c>
      <c r="F54" s="244">
        <f t="shared" si="30"/>
        <v>0.82215909090909089</v>
      </c>
      <c r="G54" s="244">
        <f t="shared" ref="G54:K54" si="31">+G55*$C$55+G58*$C$58+G63*$C$63+G75*$C$75</f>
        <v>0.2121875</v>
      </c>
      <c r="H54" s="244">
        <f t="shared" si="31"/>
        <v>0.14621666666666666</v>
      </c>
      <c r="I54" s="244">
        <f t="shared" si="31"/>
        <v>0.16010416666666666</v>
      </c>
      <c r="J54" s="244">
        <f t="shared" si="31"/>
        <v>0.13579999999999998</v>
      </c>
      <c r="K54" s="244">
        <f t="shared" si="31"/>
        <v>0.14954999999999999</v>
      </c>
    </row>
    <row r="55" spans="1:11" ht="30.75" customHeight="1" x14ac:dyDescent="0.2">
      <c r="A55" s="937" t="s">
        <v>85</v>
      </c>
      <c r="B55" s="937"/>
      <c r="C55" s="243">
        <v>0.25</v>
      </c>
      <c r="D55" s="243">
        <f>+D56*$C$56+D57*$C$57</f>
        <v>0.25</v>
      </c>
      <c r="E55" s="243">
        <f t="shared" ref="E55" si="32">+E56*$C$56+E57*$C$57</f>
        <v>0.1</v>
      </c>
      <c r="F55" s="243">
        <f>+E55/D55</f>
        <v>0.4</v>
      </c>
      <c r="G55" s="243">
        <f t="shared" ref="G55:K55" si="33">+G56*$C$56+G57*$C$57</f>
        <v>0.25</v>
      </c>
      <c r="H55" s="243">
        <f t="shared" si="33"/>
        <v>0.125</v>
      </c>
      <c r="I55" s="243">
        <f t="shared" si="33"/>
        <v>0.125</v>
      </c>
      <c r="J55" s="243">
        <f t="shared" si="33"/>
        <v>0.125</v>
      </c>
      <c r="K55" s="243">
        <f t="shared" si="33"/>
        <v>0.125</v>
      </c>
    </row>
    <row r="56" spans="1:11" ht="54.75" customHeight="1" x14ac:dyDescent="0.2">
      <c r="A56" s="214" t="s">
        <v>703</v>
      </c>
      <c r="B56" s="214" t="s">
        <v>115</v>
      </c>
      <c r="C56" s="253">
        <v>0.5</v>
      </c>
      <c r="D56" s="215">
        <v>0.5</v>
      </c>
      <c r="E56" s="215">
        <f>+D56*0.4</f>
        <v>0.2</v>
      </c>
      <c r="F56" s="247">
        <f t="shared" ref="F56" si="34">+E56/D56</f>
        <v>0.4</v>
      </c>
      <c r="G56" s="215">
        <v>0.5</v>
      </c>
      <c r="H56" s="215"/>
      <c r="I56" s="215"/>
      <c r="J56" s="215"/>
      <c r="K56" s="215"/>
    </row>
    <row r="57" spans="1:11" ht="96.75" customHeight="1" x14ac:dyDescent="0.2">
      <c r="A57" s="214" t="s">
        <v>704</v>
      </c>
      <c r="B57" s="214" t="s">
        <v>116</v>
      </c>
      <c r="C57" s="253">
        <v>0.5</v>
      </c>
      <c r="D57" s="215"/>
      <c r="E57" s="215"/>
      <c r="F57" s="215"/>
      <c r="G57" s="215"/>
      <c r="H57" s="215">
        <v>0.25</v>
      </c>
      <c r="I57" s="215">
        <v>0.25</v>
      </c>
      <c r="J57" s="215">
        <v>0.25</v>
      </c>
      <c r="K57" s="215">
        <v>0.25</v>
      </c>
    </row>
    <row r="58" spans="1:11" ht="36.75" customHeight="1" x14ac:dyDescent="0.2">
      <c r="A58" s="937" t="s">
        <v>121</v>
      </c>
      <c r="B58" s="937"/>
      <c r="C58" s="243">
        <v>0.25</v>
      </c>
      <c r="D58" s="243">
        <f>+D59*$C$59+D60*$C$60+D61*$C$61+D62*$C$62</f>
        <v>0.1666</v>
      </c>
      <c r="E58" s="243">
        <f t="shared" ref="E58" si="35">+E59*$C$59+E60*$C$60+E61*$C$61+E62*$C$62</f>
        <v>0.162435</v>
      </c>
      <c r="F58" s="243">
        <f>+E58/D58</f>
        <v>0.97499999999999998</v>
      </c>
      <c r="G58" s="243">
        <f t="shared" ref="G58:K58" si="36">+G59*$C$59+G60*$C$60+G61*$C$61+G62*$C$62</f>
        <v>0.1666</v>
      </c>
      <c r="H58" s="243">
        <f t="shared" si="36"/>
        <v>0.1666</v>
      </c>
      <c r="I58" s="243">
        <f t="shared" si="36"/>
        <v>0.1666</v>
      </c>
      <c r="J58" s="243">
        <f t="shared" si="36"/>
        <v>0.1666</v>
      </c>
      <c r="K58" s="243">
        <f t="shared" si="36"/>
        <v>0.1666</v>
      </c>
    </row>
    <row r="59" spans="1:11" ht="59.25" customHeight="1" x14ac:dyDescent="0.2">
      <c r="A59" s="214" t="s">
        <v>705</v>
      </c>
      <c r="B59" s="214" t="s">
        <v>122</v>
      </c>
      <c r="C59" s="253">
        <v>0.25</v>
      </c>
      <c r="D59" s="215">
        <v>0.1666</v>
      </c>
      <c r="E59" s="215">
        <f>+D59*0.9</f>
        <v>0.14993999999999999</v>
      </c>
      <c r="F59" s="247">
        <f t="shared" ref="F59:F62" si="37">+E59/D59</f>
        <v>0.89999999999999991</v>
      </c>
      <c r="G59" s="215">
        <v>0.1666</v>
      </c>
      <c r="H59" s="215">
        <v>0.1666</v>
      </c>
      <c r="I59" s="215">
        <v>0.1666</v>
      </c>
      <c r="J59" s="215">
        <v>0.1666</v>
      </c>
      <c r="K59" s="215">
        <v>0.1666</v>
      </c>
    </row>
    <row r="60" spans="1:11" ht="57" x14ac:dyDescent="0.2">
      <c r="A60" s="214" t="s">
        <v>706</v>
      </c>
      <c r="B60" s="214" t="s">
        <v>123</v>
      </c>
      <c r="C60" s="253">
        <v>0.25</v>
      </c>
      <c r="D60" s="215">
        <v>0.1666</v>
      </c>
      <c r="E60" s="215">
        <v>0.1666</v>
      </c>
      <c r="F60" s="247">
        <f t="shared" si="37"/>
        <v>1</v>
      </c>
      <c r="G60" s="215">
        <v>0.1666</v>
      </c>
      <c r="H60" s="215">
        <v>0.1666</v>
      </c>
      <c r="I60" s="215">
        <v>0.1666</v>
      </c>
      <c r="J60" s="215">
        <v>0.1666</v>
      </c>
      <c r="K60" s="215">
        <v>0.1666</v>
      </c>
    </row>
    <row r="61" spans="1:11" ht="57" x14ac:dyDescent="0.2">
      <c r="A61" s="214" t="s">
        <v>707</v>
      </c>
      <c r="B61" s="214" t="s">
        <v>124</v>
      </c>
      <c r="C61" s="253">
        <v>0.25</v>
      </c>
      <c r="D61" s="215">
        <v>0.1666</v>
      </c>
      <c r="E61" s="215">
        <v>0.1666</v>
      </c>
      <c r="F61" s="247">
        <f t="shared" si="37"/>
        <v>1</v>
      </c>
      <c r="G61" s="215">
        <v>0.1666</v>
      </c>
      <c r="H61" s="215">
        <v>0.1666</v>
      </c>
      <c r="I61" s="215">
        <v>0.1666</v>
      </c>
      <c r="J61" s="215">
        <v>0.1666</v>
      </c>
      <c r="K61" s="215">
        <v>0.1666</v>
      </c>
    </row>
    <row r="62" spans="1:11" ht="42.75" x14ac:dyDescent="0.2">
      <c r="A62" s="214" t="s">
        <v>708</v>
      </c>
      <c r="B62" s="214" t="s">
        <v>481</v>
      </c>
      <c r="C62" s="253">
        <v>0.25</v>
      </c>
      <c r="D62" s="215">
        <v>0.1666</v>
      </c>
      <c r="E62" s="215">
        <v>0.1666</v>
      </c>
      <c r="F62" s="247">
        <f t="shared" si="37"/>
        <v>1</v>
      </c>
      <c r="G62" s="215">
        <v>0.1666</v>
      </c>
      <c r="H62" s="215">
        <v>0.1666</v>
      </c>
      <c r="I62" s="215">
        <v>0.1666</v>
      </c>
      <c r="J62" s="215">
        <v>0.1666</v>
      </c>
      <c r="K62" s="215">
        <v>0.1666</v>
      </c>
    </row>
    <row r="63" spans="1:11" ht="35.25" customHeight="1" x14ac:dyDescent="0.2">
      <c r="A63" s="937" t="s">
        <v>369</v>
      </c>
      <c r="B63" s="937"/>
      <c r="C63" s="243">
        <v>0.25</v>
      </c>
      <c r="D63" s="243">
        <f>+D64*$C$64+D65*$C$65+D66*$C$66+D67*$C$67+D68*$C$68+D69*$C$69+D70*$C$70+D71*$C$71+D72*$C$72+D73*$C$73+D74*$C$74</f>
        <v>0.1666</v>
      </c>
      <c r="E63" s="243">
        <f t="shared" ref="E63" si="38">+E64*$C$64+E65*$C$65+E66*$C$66+E67*$C$67+E68*$C$68+E69*$C$69+E70*$C$70+E71*$C$71+E72*$C$72+E73*$C$73+E74*$C$74</f>
        <v>0.1522118181818182</v>
      </c>
      <c r="F63" s="243">
        <f>+E63/D63</f>
        <v>0.91363636363636369</v>
      </c>
      <c r="G63" s="243">
        <f t="shared" ref="G63:K63" si="39">+G64*$C$64+G65*$C$65+G66*$C$66+G67*$C$67+G68*$C$68+G69*$C$69+G70*$C$70+G71*$C$71+G72*$C$72+G73*$C$73+G74*$C$74</f>
        <v>0.1666</v>
      </c>
      <c r="H63" s="243">
        <f t="shared" si="39"/>
        <v>0.1666</v>
      </c>
      <c r="I63" s="243">
        <f t="shared" si="39"/>
        <v>0.1666</v>
      </c>
      <c r="J63" s="243">
        <f t="shared" si="39"/>
        <v>0.1666</v>
      </c>
      <c r="K63" s="243">
        <f t="shared" si="39"/>
        <v>0.1666</v>
      </c>
    </row>
    <row r="64" spans="1:11" ht="65.25" customHeight="1" x14ac:dyDescent="0.2">
      <c r="A64" s="214" t="s">
        <v>709</v>
      </c>
      <c r="B64" s="214" t="s">
        <v>490</v>
      </c>
      <c r="C64" s="253">
        <v>9.0909090909090912E-2</v>
      </c>
      <c r="D64" s="215">
        <v>0.1666</v>
      </c>
      <c r="E64" s="215">
        <v>0.1666</v>
      </c>
      <c r="F64" s="247">
        <f t="shared" ref="F64:F74" si="40">+E64/D64</f>
        <v>1</v>
      </c>
      <c r="G64" s="215">
        <v>0.1666</v>
      </c>
      <c r="H64" s="215">
        <v>0.1666</v>
      </c>
      <c r="I64" s="215">
        <v>0.1666</v>
      </c>
      <c r="J64" s="215">
        <v>0.1666</v>
      </c>
      <c r="K64" s="215">
        <v>0.1666</v>
      </c>
    </row>
    <row r="65" spans="1:11" ht="63.75" customHeight="1" x14ac:dyDescent="0.2">
      <c r="A65" s="214" t="s">
        <v>710</v>
      </c>
      <c r="B65" s="214" t="s">
        <v>132</v>
      </c>
      <c r="C65" s="253">
        <v>9.0909090909090912E-2</v>
      </c>
      <c r="D65" s="215">
        <v>0.1666</v>
      </c>
      <c r="E65" s="215">
        <f>+D65*0.5</f>
        <v>8.3299999999999999E-2</v>
      </c>
      <c r="F65" s="247">
        <f t="shared" si="40"/>
        <v>0.5</v>
      </c>
      <c r="G65" s="215">
        <v>0.1666</v>
      </c>
      <c r="H65" s="215">
        <v>0.1666</v>
      </c>
      <c r="I65" s="215">
        <v>0.1666</v>
      </c>
      <c r="J65" s="215">
        <v>0.1666</v>
      </c>
      <c r="K65" s="215">
        <v>0.1666</v>
      </c>
    </row>
    <row r="66" spans="1:11" ht="57" customHeight="1" x14ac:dyDescent="0.2">
      <c r="A66" s="214" t="s">
        <v>711</v>
      </c>
      <c r="B66" s="214" t="s">
        <v>133</v>
      </c>
      <c r="C66" s="253">
        <v>9.0909090909090912E-2</v>
      </c>
      <c r="D66" s="215">
        <v>0.1666</v>
      </c>
      <c r="E66" s="215">
        <v>0.1666</v>
      </c>
      <c r="F66" s="247">
        <f t="shared" si="40"/>
        <v>1</v>
      </c>
      <c r="G66" s="215">
        <v>0.1666</v>
      </c>
      <c r="H66" s="215">
        <v>0.1666</v>
      </c>
      <c r="I66" s="215">
        <v>0.1666</v>
      </c>
      <c r="J66" s="215">
        <v>0.1666</v>
      </c>
      <c r="K66" s="215">
        <v>0.1666</v>
      </c>
    </row>
    <row r="67" spans="1:11" ht="66.75" customHeight="1" x14ac:dyDescent="0.2">
      <c r="A67" s="214" t="s">
        <v>712</v>
      </c>
      <c r="B67" s="214" t="s">
        <v>134</v>
      </c>
      <c r="C67" s="253">
        <v>9.0909090909090912E-2</v>
      </c>
      <c r="D67" s="215">
        <v>0.1666</v>
      </c>
      <c r="E67" s="215">
        <v>0.1666</v>
      </c>
      <c r="F67" s="247">
        <f t="shared" si="40"/>
        <v>1</v>
      </c>
      <c r="G67" s="215">
        <v>0.1666</v>
      </c>
      <c r="H67" s="215">
        <v>0.1666</v>
      </c>
      <c r="I67" s="215">
        <v>0.1666</v>
      </c>
      <c r="J67" s="215">
        <v>0.1666</v>
      </c>
      <c r="K67" s="215">
        <v>0.1666</v>
      </c>
    </row>
    <row r="68" spans="1:11" ht="55.5" customHeight="1" x14ac:dyDescent="0.2">
      <c r="A68" s="214" t="s">
        <v>713</v>
      </c>
      <c r="B68" s="214" t="s">
        <v>135</v>
      </c>
      <c r="C68" s="253">
        <v>9.0909090909090912E-2</v>
      </c>
      <c r="D68" s="215">
        <v>0.1666</v>
      </c>
      <c r="E68" s="215">
        <v>0.1666</v>
      </c>
      <c r="F68" s="247">
        <f t="shared" si="40"/>
        <v>1</v>
      </c>
      <c r="G68" s="215">
        <v>0.1666</v>
      </c>
      <c r="H68" s="215">
        <v>0.1666</v>
      </c>
      <c r="I68" s="215">
        <v>0.1666</v>
      </c>
      <c r="J68" s="215">
        <v>0.1666</v>
      </c>
      <c r="K68" s="215">
        <v>0.1666</v>
      </c>
    </row>
    <row r="69" spans="1:11" ht="54.75" customHeight="1" x14ac:dyDescent="0.2">
      <c r="A69" s="214" t="s">
        <v>714</v>
      </c>
      <c r="B69" s="214" t="s">
        <v>136</v>
      </c>
      <c r="C69" s="253">
        <v>9.0909090909090912E-2</v>
      </c>
      <c r="D69" s="215">
        <v>0.1666</v>
      </c>
      <c r="E69" s="215">
        <f>+(D69*0.5)*20%+(D69*0.5)*0.9</f>
        <v>9.1629999999999989E-2</v>
      </c>
      <c r="F69" s="247">
        <f t="shared" si="40"/>
        <v>0.54999999999999993</v>
      </c>
      <c r="G69" s="215">
        <v>0.1666</v>
      </c>
      <c r="H69" s="215">
        <v>0.1666</v>
      </c>
      <c r="I69" s="215">
        <v>0.1666</v>
      </c>
      <c r="J69" s="215">
        <v>0.1666</v>
      </c>
      <c r="K69" s="215">
        <v>0.1666</v>
      </c>
    </row>
    <row r="70" spans="1:11" ht="62.25" customHeight="1" x14ac:dyDescent="0.2">
      <c r="A70" s="214" t="s">
        <v>715</v>
      </c>
      <c r="B70" s="214" t="s">
        <v>137</v>
      </c>
      <c r="C70" s="253">
        <v>9.0909090909090912E-2</v>
      </c>
      <c r="D70" s="215">
        <v>0.1666</v>
      </c>
      <c r="E70" s="215">
        <v>0.1666</v>
      </c>
      <c r="F70" s="247">
        <f t="shared" si="40"/>
        <v>1</v>
      </c>
      <c r="G70" s="215">
        <v>0.1666</v>
      </c>
      <c r="H70" s="215">
        <v>0.1666</v>
      </c>
      <c r="I70" s="215">
        <v>0.1666</v>
      </c>
      <c r="J70" s="215">
        <v>0.1666</v>
      </c>
      <c r="K70" s="215">
        <v>0.1666</v>
      </c>
    </row>
    <row r="71" spans="1:11" ht="70.5" customHeight="1" x14ac:dyDescent="0.2">
      <c r="A71" s="214" t="s">
        <v>716</v>
      </c>
      <c r="B71" s="214" t="s">
        <v>138</v>
      </c>
      <c r="C71" s="253">
        <v>9.0909090909090912E-2</v>
      </c>
      <c r="D71" s="215">
        <v>0.1666</v>
      </c>
      <c r="E71" s="215">
        <v>0.1666</v>
      </c>
      <c r="F71" s="247">
        <f t="shared" si="40"/>
        <v>1</v>
      </c>
      <c r="G71" s="215">
        <v>0.1666</v>
      </c>
      <c r="H71" s="215">
        <v>0.1666</v>
      </c>
      <c r="I71" s="215">
        <v>0.1666</v>
      </c>
      <c r="J71" s="215">
        <v>0.1666</v>
      </c>
      <c r="K71" s="215">
        <v>0.1666</v>
      </c>
    </row>
    <row r="72" spans="1:11" ht="59.25" customHeight="1" x14ac:dyDescent="0.2">
      <c r="A72" s="214" t="s">
        <v>717</v>
      </c>
      <c r="B72" s="214" t="s">
        <v>139</v>
      </c>
      <c r="C72" s="253">
        <v>9.0909090909090912E-2</v>
      </c>
      <c r="D72" s="215">
        <v>0.1666</v>
      </c>
      <c r="E72" s="215">
        <v>0.1666</v>
      </c>
      <c r="F72" s="247">
        <f t="shared" si="40"/>
        <v>1</v>
      </c>
      <c r="G72" s="215">
        <v>0.1666</v>
      </c>
      <c r="H72" s="215">
        <v>0.1666</v>
      </c>
      <c r="I72" s="215">
        <v>0.1666</v>
      </c>
      <c r="J72" s="215">
        <v>0.1666</v>
      </c>
      <c r="K72" s="215">
        <v>0.1666</v>
      </c>
    </row>
    <row r="73" spans="1:11" ht="42.75" x14ac:dyDescent="0.2">
      <c r="A73" s="214" t="s">
        <v>718</v>
      </c>
      <c r="B73" s="214" t="s">
        <v>140</v>
      </c>
      <c r="C73" s="253">
        <v>9.0909090909090912E-2</v>
      </c>
      <c r="D73" s="215">
        <v>0.1666</v>
      </c>
      <c r="E73" s="215">
        <v>0.1666</v>
      </c>
      <c r="F73" s="247">
        <f t="shared" si="40"/>
        <v>1</v>
      </c>
      <c r="G73" s="215">
        <v>0.1666</v>
      </c>
      <c r="H73" s="215">
        <v>0.1666</v>
      </c>
      <c r="I73" s="215">
        <v>0.1666</v>
      </c>
      <c r="J73" s="215">
        <v>0.1666</v>
      </c>
      <c r="K73" s="215">
        <v>0.1666</v>
      </c>
    </row>
    <row r="74" spans="1:11" ht="35.25" customHeight="1" x14ac:dyDescent="0.2">
      <c r="A74" s="214" t="s">
        <v>719</v>
      </c>
      <c r="B74" s="214" t="s">
        <v>486</v>
      </c>
      <c r="C74" s="253">
        <v>9.0909090909090912E-2</v>
      </c>
      <c r="D74" s="215">
        <v>0.1666</v>
      </c>
      <c r="E74" s="215">
        <v>0.1666</v>
      </c>
      <c r="F74" s="247">
        <f t="shared" si="40"/>
        <v>1</v>
      </c>
      <c r="G74" s="215">
        <v>0.1666</v>
      </c>
      <c r="H74" s="215">
        <v>0.1666</v>
      </c>
      <c r="I74" s="215">
        <v>0.1666</v>
      </c>
      <c r="J74" s="215">
        <v>0.1666</v>
      </c>
      <c r="K74" s="215">
        <v>0.1666</v>
      </c>
    </row>
    <row r="75" spans="1:11" ht="34.5" customHeight="1" x14ac:dyDescent="0.2">
      <c r="A75" s="937" t="s">
        <v>87</v>
      </c>
      <c r="B75" s="937"/>
      <c r="C75" s="243">
        <v>0.25</v>
      </c>
      <c r="D75" s="243">
        <f>+D76*$C$76+D77*$C$77+D78*$C$78+D79*$C$79+D80*$C$80+D81*$C$81</f>
        <v>0.21000000000000005</v>
      </c>
      <c r="E75" s="243">
        <f t="shared" ref="E75" si="41">+E76*$C$76+E77*$C$77+E78*$C$78+E79*$C$79+E80*$C$80+E81*$C$81</f>
        <v>0.21000000000000005</v>
      </c>
      <c r="F75" s="243">
        <f>+E75/D75</f>
        <v>1</v>
      </c>
      <c r="G75" s="243">
        <f t="shared" ref="G75:K75" si="42">+G76*$C$76+G77*$C$77+G78*$C$78+G79*$C$79+G80*$C$80+G81*$C$81</f>
        <v>0.26555000000000006</v>
      </c>
      <c r="H75" s="243">
        <f t="shared" si="42"/>
        <v>0.12666666666666668</v>
      </c>
      <c r="I75" s="243">
        <f t="shared" si="42"/>
        <v>0.18221666666666672</v>
      </c>
      <c r="J75" s="243">
        <f t="shared" si="42"/>
        <v>8.500000000000002E-2</v>
      </c>
      <c r="K75" s="243">
        <f t="shared" si="42"/>
        <v>0.14000000000000001</v>
      </c>
    </row>
    <row r="76" spans="1:11" ht="99.75" customHeight="1" x14ac:dyDescent="0.2">
      <c r="A76" s="214" t="s">
        <v>720</v>
      </c>
      <c r="B76" s="214" t="s">
        <v>90</v>
      </c>
      <c r="C76" s="253">
        <v>0.16666666666666669</v>
      </c>
      <c r="D76" s="216"/>
      <c r="E76" s="216"/>
      <c r="F76" s="216"/>
      <c r="G76" s="216">
        <v>0.33329999999999999</v>
      </c>
      <c r="H76" s="216"/>
      <c r="I76" s="216">
        <v>0.33329999999999999</v>
      </c>
      <c r="J76" s="216"/>
      <c r="K76" s="216">
        <v>0.33</v>
      </c>
    </row>
    <row r="77" spans="1:11" ht="50.25" customHeight="1" x14ac:dyDescent="0.2">
      <c r="A77" s="214" t="s">
        <v>721</v>
      </c>
      <c r="B77" s="214" t="s">
        <v>89</v>
      </c>
      <c r="C77" s="253">
        <v>0.16666666666666669</v>
      </c>
      <c r="D77" s="215">
        <v>0.5</v>
      </c>
      <c r="E77" s="215">
        <v>0.5</v>
      </c>
      <c r="F77" s="247">
        <f t="shared" ref="F77:F81" si="43">+E77/D77</f>
        <v>1</v>
      </c>
      <c r="G77" s="215">
        <v>0.5</v>
      </c>
      <c r="H77" s="215"/>
      <c r="I77" s="215"/>
      <c r="J77" s="215"/>
      <c r="K77" s="215"/>
    </row>
    <row r="78" spans="1:11" ht="79.5" customHeight="1" x14ac:dyDescent="0.2">
      <c r="A78" s="214" t="s">
        <v>722</v>
      </c>
      <c r="B78" s="214" t="s">
        <v>494</v>
      </c>
      <c r="C78" s="253">
        <v>0.16666666666666669</v>
      </c>
      <c r="D78" s="215">
        <v>0.25</v>
      </c>
      <c r="E78" s="215">
        <v>0.25</v>
      </c>
      <c r="F78" s="247">
        <f t="shared" si="43"/>
        <v>1</v>
      </c>
      <c r="G78" s="215">
        <v>0.25</v>
      </c>
      <c r="H78" s="215">
        <v>0.25</v>
      </c>
      <c r="I78" s="215">
        <v>0.25</v>
      </c>
      <c r="J78" s="215"/>
      <c r="K78" s="215"/>
    </row>
    <row r="79" spans="1:11" ht="63.75" customHeight="1" x14ac:dyDescent="0.2">
      <c r="A79" s="214" t="s">
        <v>723</v>
      </c>
      <c r="B79" s="214" t="s">
        <v>491</v>
      </c>
      <c r="C79" s="253">
        <v>0.16666666666666669</v>
      </c>
      <c r="D79" s="215">
        <v>0.17</v>
      </c>
      <c r="E79" s="215">
        <v>0.17</v>
      </c>
      <c r="F79" s="247">
        <f t="shared" si="43"/>
        <v>1</v>
      </c>
      <c r="G79" s="215">
        <v>0.17</v>
      </c>
      <c r="H79" s="215">
        <v>0.17</v>
      </c>
      <c r="I79" s="215">
        <v>0.17</v>
      </c>
      <c r="J79" s="215">
        <v>0.17</v>
      </c>
      <c r="K79" s="215">
        <v>0.17</v>
      </c>
    </row>
    <row r="80" spans="1:11" ht="72" customHeight="1" x14ac:dyDescent="0.2">
      <c r="A80" s="214" t="s">
        <v>724</v>
      </c>
      <c r="B80" s="214" t="s">
        <v>91</v>
      </c>
      <c r="C80" s="253">
        <v>0.16666666666666669</v>
      </c>
      <c r="D80" s="215">
        <v>0.17</v>
      </c>
      <c r="E80" s="215">
        <v>0.17</v>
      </c>
      <c r="F80" s="247">
        <f t="shared" si="43"/>
        <v>1</v>
      </c>
      <c r="G80" s="215">
        <v>0.17</v>
      </c>
      <c r="H80" s="215">
        <v>0.17</v>
      </c>
      <c r="I80" s="215">
        <v>0.17</v>
      </c>
      <c r="J80" s="215">
        <v>0.17</v>
      </c>
      <c r="K80" s="215">
        <v>0.17</v>
      </c>
    </row>
    <row r="81" spans="1:11" ht="71.25" customHeight="1" x14ac:dyDescent="0.2">
      <c r="A81" s="214" t="s">
        <v>725</v>
      </c>
      <c r="B81" s="214" t="s">
        <v>97</v>
      </c>
      <c r="C81" s="253">
        <v>0.16666666666666669</v>
      </c>
      <c r="D81" s="215">
        <v>0.17</v>
      </c>
      <c r="E81" s="215">
        <v>0.17</v>
      </c>
      <c r="F81" s="247">
        <f t="shared" si="43"/>
        <v>1</v>
      </c>
      <c r="G81" s="215">
        <v>0.17</v>
      </c>
      <c r="H81" s="215">
        <v>0.17</v>
      </c>
      <c r="I81" s="215">
        <v>0.17</v>
      </c>
      <c r="J81" s="215">
        <v>0.17</v>
      </c>
      <c r="K81" s="215">
        <v>0.17</v>
      </c>
    </row>
    <row r="82" spans="1:11" ht="29.25" customHeight="1" x14ac:dyDescent="0.2">
      <c r="A82" s="939" t="s">
        <v>155</v>
      </c>
      <c r="B82" s="939"/>
      <c r="C82" s="244">
        <v>1</v>
      </c>
      <c r="D82" s="244">
        <f>+D83*$C$83+D101*$C$101+D109*$C$109+D116*$C$116+D123*$C$123</f>
        <v>0.19721470588235296</v>
      </c>
      <c r="E82" s="244">
        <f t="shared" ref="E82:F82" si="44">+E83*$C$83+E101*$C$101+E109*$C$109+E116*$C$116+E123*$C$123</f>
        <v>0.19189288235294119</v>
      </c>
      <c r="F82" s="244">
        <f t="shared" si="44"/>
        <v>0.97452215392251262</v>
      </c>
      <c r="G82" s="244">
        <f t="shared" ref="G82:K82" si="45">+G83*$C$83+G101*$C$101+G109*$C$109+G116*$C$116+G123*$C$123</f>
        <v>0.19863557422969189</v>
      </c>
      <c r="H82" s="244">
        <f t="shared" si="45"/>
        <v>0.1289794117647059</v>
      </c>
      <c r="I82" s="244">
        <f t="shared" si="45"/>
        <v>0.18981243697478994</v>
      </c>
      <c r="J82" s="244">
        <f t="shared" si="45"/>
        <v>0.11261705882352942</v>
      </c>
      <c r="K82" s="244">
        <f t="shared" si="45"/>
        <v>0.17248050420168071</v>
      </c>
    </row>
    <row r="83" spans="1:11" ht="39.75" customHeight="1" x14ac:dyDescent="0.2">
      <c r="A83" s="937" t="s">
        <v>156</v>
      </c>
      <c r="B83" s="937"/>
      <c r="C83" s="243">
        <v>0.2</v>
      </c>
      <c r="D83" s="243">
        <f>+D84*$C$84+D85*$C$85+D86*$C$86+D87*$C$87+D88*$C$88+D89*$C$89+D90*$C$90+D91*$C$91+D92*$C$92+D93*$C$93+D94*$C$94+D95*$C$95+D96*$C$96+D97*$C$97+D98*$C$98+D99*$C$99+D100*$C$100</f>
        <v>0.23232352941176476</v>
      </c>
      <c r="E83" s="243">
        <f t="shared" ref="E83" si="46">+E84*$C$84+E85*$C$85+E86*$C$86+E87*$C$87+E88*$C$88+E89*$C$89+E90*$C$90+E91*$C$91+E92*$C$92+E93*$C$93+E94*$C$94+E95*$C$95+E96*$C$96+E97*$C$97+E98*$C$98+E99*$C$99+E100*$C$100</f>
        <v>0.21663941176470594</v>
      </c>
      <c r="F83" s="243">
        <f>+E83/D83</f>
        <v>0.93249018863147237</v>
      </c>
      <c r="G83" s="243">
        <f t="shared" ref="G83:K83" si="47">+G84*$C$84+G85*$C$85+G86*$C$86+G87*$C$87+G88*$C$88+G89*$C$89+G90*$C$90+G91*$C$91+G92*$C$92+G93*$C$93+G94*$C$94+G95*$C$95+G96*$C$96+G97*$C$97+G98*$C$98+G99*$C$99+G100*$C$100</f>
        <v>0.16055882352941178</v>
      </c>
      <c r="H83" s="243">
        <f t="shared" si="47"/>
        <v>0.14114705882352943</v>
      </c>
      <c r="I83" s="243">
        <f t="shared" si="47"/>
        <v>0.19977647058823533</v>
      </c>
      <c r="J83" s="243">
        <f t="shared" si="47"/>
        <v>0.10683529411764707</v>
      </c>
      <c r="K83" s="243">
        <f t="shared" si="47"/>
        <v>0.15918823529411766</v>
      </c>
    </row>
    <row r="84" spans="1:11" ht="71.25" customHeight="1" x14ac:dyDescent="0.2">
      <c r="A84" s="214" t="s">
        <v>1095</v>
      </c>
      <c r="B84" s="214" t="s">
        <v>1096</v>
      </c>
      <c r="C84" s="254">
        <v>5.8823529411764712E-2</v>
      </c>
      <c r="D84" s="215"/>
      <c r="E84" s="215"/>
      <c r="F84" s="215"/>
      <c r="G84" s="215">
        <v>0.25</v>
      </c>
      <c r="H84" s="215">
        <v>0.25</v>
      </c>
      <c r="I84" s="215">
        <v>0.25</v>
      </c>
      <c r="J84" s="215">
        <v>0.25</v>
      </c>
      <c r="K84" s="215"/>
    </row>
    <row r="85" spans="1:11" ht="86.25" customHeight="1" x14ac:dyDescent="0.2">
      <c r="A85" s="214" t="s">
        <v>726</v>
      </c>
      <c r="B85" s="214" t="s">
        <v>394</v>
      </c>
      <c r="C85" s="254">
        <v>5.8823529411764712E-2</v>
      </c>
      <c r="D85" s="215">
        <v>0.1666</v>
      </c>
      <c r="E85" s="215">
        <v>0.1666</v>
      </c>
      <c r="F85" s="247">
        <f t="shared" ref="F85:F89" si="48">+E85/D85</f>
        <v>1</v>
      </c>
      <c r="G85" s="215">
        <v>0.1666</v>
      </c>
      <c r="H85" s="215">
        <v>0.1666</v>
      </c>
      <c r="I85" s="215">
        <v>0.1666</v>
      </c>
      <c r="J85" s="215">
        <v>0.1666</v>
      </c>
      <c r="K85" s="215">
        <v>0.1666</v>
      </c>
    </row>
    <row r="86" spans="1:11" ht="70.5" customHeight="1" x14ac:dyDescent="0.2">
      <c r="A86" s="214" t="s">
        <v>727</v>
      </c>
      <c r="B86" s="214" t="s">
        <v>496</v>
      </c>
      <c r="C86" s="254">
        <v>5.8823529411764712E-2</v>
      </c>
      <c r="D86" s="215">
        <v>0.1666</v>
      </c>
      <c r="E86" s="215">
        <v>0.1666</v>
      </c>
      <c r="F86" s="247">
        <f t="shared" si="48"/>
        <v>1</v>
      </c>
      <c r="G86" s="215">
        <v>0.1666</v>
      </c>
      <c r="H86" s="215">
        <v>0.1666</v>
      </c>
      <c r="I86" s="215">
        <v>0.1666</v>
      </c>
      <c r="J86" s="215">
        <v>0.1666</v>
      </c>
      <c r="K86" s="215">
        <v>0.1666</v>
      </c>
    </row>
    <row r="87" spans="1:11" ht="64.5" customHeight="1" x14ac:dyDescent="0.2">
      <c r="A87" s="214" t="s">
        <v>728</v>
      </c>
      <c r="B87" s="214" t="s">
        <v>188</v>
      </c>
      <c r="C87" s="254">
        <v>5.8823529411764712E-2</v>
      </c>
      <c r="D87" s="215">
        <v>0.25</v>
      </c>
      <c r="E87" s="215">
        <v>0.25</v>
      </c>
      <c r="F87" s="247">
        <f t="shared" si="48"/>
        <v>1</v>
      </c>
      <c r="G87" s="215">
        <v>0.25</v>
      </c>
      <c r="H87" s="215">
        <v>0.25</v>
      </c>
      <c r="I87" s="215">
        <v>0.25</v>
      </c>
      <c r="J87" s="215"/>
      <c r="K87" s="215"/>
    </row>
    <row r="88" spans="1:11" ht="59.25" customHeight="1" x14ac:dyDescent="0.2">
      <c r="A88" s="214" t="s">
        <v>729</v>
      </c>
      <c r="B88" s="214" t="s">
        <v>189</v>
      </c>
      <c r="C88" s="254">
        <v>5.8823529411764712E-2</v>
      </c>
      <c r="D88" s="215">
        <v>1</v>
      </c>
      <c r="E88" s="215">
        <v>1</v>
      </c>
      <c r="F88" s="247">
        <f t="shared" si="48"/>
        <v>1</v>
      </c>
      <c r="G88" s="215"/>
      <c r="H88" s="215"/>
      <c r="I88" s="215"/>
      <c r="J88" s="215"/>
      <c r="K88" s="215"/>
    </row>
    <row r="89" spans="1:11" ht="86.25" customHeight="1" x14ac:dyDescent="0.2">
      <c r="A89" s="214" t="s">
        <v>730</v>
      </c>
      <c r="B89" s="214" t="s">
        <v>497</v>
      </c>
      <c r="C89" s="254">
        <v>5.8823529411764712E-2</v>
      </c>
      <c r="D89" s="215">
        <v>0.33329999999999999</v>
      </c>
      <c r="E89" s="215">
        <f>+D89*0.3</f>
        <v>9.9989999999999996E-2</v>
      </c>
      <c r="F89" s="247">
        <f t="shared" si="48"/>
        <v>0.3</v>
      </c>
      <c r="G89" s="215">
        <v>0.33329999999999999</v>
      </c>
      <c r="H89" s="215">
        <v>0.33329999999999999</v>
      </c>
      <c r="I89" s="215"/>
      <c r="J89" s="215"/>
      <c r="K89" s="215"/>
    </row>
    <row r="90" spans="1:11" ht="45.75" customHeight="1" x14ac:dyDescent="0.2">
      <c r="A90" s="214" t="s">
        <v>731</v>
      </c>
      <c r="B90" s="214" t="s">
        <v>397</v>
      </c>
      <c r="C90" s="254">
        <v>5.8823529411764712E-2</v>
      </c>
      <c r="D90" s="215"/>
      <c r="E90" s="215"/>
      <c r="F90" s="215"/>
      <c r="G90" s="215"/>
      <c r="H90" s="215"/>
      <c r="I90" s="215">
        <v>1</v>
      </c>
      <c r="J90" s="215"/>
      <c r="K90" s="215"/>
    </row>
    <row r="91" spans="1:11" ht="41.25" customHeight="1" x14ac:dyDescent="0.2">
      <c r="A91" s="214" t="s">
        <v>732</v>
      </c>
      <c r="B91" s="214" t="s">
        <v>191</v>
      </c>
      <c r="C91" s="254">
        <v>5.8823529411764712E-2</v>
      </c>
      <c r="D91" s="215">
        <v>0.1666</v>
      </c>
      <c r="E91" s="215">
        <v>0.1666</v>
      </c>
      <c r="F91" s="247">
        <f t="shared" ref="F91:F95" si="49">+E91/D91</f>
        <v>1</v>
      </c>
      <c r="G91" s="215">
        <v>0.1666</v>
      </c>
      <c r="H91" s="215">
        <v>0.1666</v>
      </c>
      <c r="I91" s="215">
        <v>0.1666</v>
      </c>
      <c r="J91" s="215">
        <v>0.1666</v>
      </c>
      <c r="K91" s="215">
        <v>0.1666</v>
      </c>
    </row>
    <row r="92" spans="1:11" ht="70.5" customHeight="1" x14ac:dyDescent="0.2">
      <c r="A92" s="214" t="s">
        <v>733</v>
      </c>
      <c r="B92" s="214" t="s">
        <v>398</v>
      </c>
      <c r="C92" s="254">
        <v>5.8823529411764712E-2</v>
      </c>
      <c r="D92" s="215">
        <v>0.1666</v>
      </c>
      <c r="E92" s="215">
        <v>0.1666</v>
      </c>
      <c r="F92" s="247">
        <f t="shared" si="49"/>
        <v>1</v>
      </c>
      <c r="G92" s="215">
        <v>0.1666</v>
      </c>
      <c r="H92" s="215">
        <v>0.1666</v>
      </c>
      <c r="I92" s="215">
        <v>0.1666</v>
      </c>
      <c r="J92" s="215">
        <v>0.1666</v>
      </c>
      <c r="K92" s="215">
        <v>0.1666</v>
      </c>
    </row>
    <row r="93" spans="1:11" ht="69" customHeight="1" x14ac:dyDescent="0.2">
      <c r="A93" s="214" t="s">
        <v>734</v>
      </c>
      <c r="B93" s="214" t="s">
        <v>192</v>
      </c>
      <c r="C93" s="254">
        <v>5.8823529411764712E-2</v>
      </c>
      <c r="D93" s="215">
        <v>0.1666</v>
      </c>
      <c r="E93" s="215">
        <v>0.1666</v>
      </c>
      <c r="F93" s="247">
        <f t="shared" si="49"/>
        <v>1</v>
      </c>
      <c r="G93" s="215">
        <v>0.1666</v>
      </c>
      <c r="H93" s="215">
        <v>0.1666</v>
      </c>
      <c r="I93" s="215">
        <v>0.1666</v>
      </c>
      <c r="J93" s="215">
        <v>0.1666</v>
      </c>
      <c r="K93" s="215">
        <v>0.1666</v>
      </c>
    </row>
    <row r="94" spans="1:11" ht="85.5" customHeight="1" x14ac:dyDescent="0.2">
      <c r="A94" s="214" t="s">
        <v>735</v>
      </c>
      <c r="B94" s="214" t="s">
        <v>399</v>
      </c>
      <c r="C94" s="254">
        <v>5.8823529411764712E-2</v>
      </c>
      <c r="D94" s="215">
        <v>0.1666</v>
      </c>
      <c r="E94" s="215">
        <v>0.1666</v>
      </c>
      <c r="F94" s="247">
        <f t="shared" si="49"/>
        <v>1</v>
      </c>
      <c r="G94" s="215">
        <v>0.1666</v>
      </c>
      <c r="H94" s="215">
        <v>0.1666</v>
      </c>
      <c r="I94" s="215">
        <v>0.1666</v>
      </c>
      <c r="J94" s="215">
        <v>0.1666</v>
      </c>
      <c r="K94" s="215">
        <v>0.1666</v>
      </c>
    </row>
    <row r="95" spans="1:11" ht="28.5" customHeight="1" x14ac:dyDescent="0.2">
      <c r="A95" s="214" t="s">
        <v>736</v>
      </c>
      <c r="B95" s="214" t="s">
        <v>955</v>
      </c>
      <c r="C95" s="254">
        <v>5.8823529411764712E-2</v>
      </c>
      <c r="D95" s="215">
        <v>1</v>
      </c>
      <c r="E95" s="215">
        <v>1</v>
      </c>
      <c r="F95" s="247">
        <f t="shared" si="49"/>
        <v>1</v>
      </c>
      <c r="G95" s="215"/>
      <c r="H95" s="215"/>
      <c r="I95" s="215"/>
      <c r="J95" s="215"/>
      <c r="K95" s="215"/>
    </row>
    <row r="96" spans="1:11" ht="28.5" x14ac:dyDescent="0.2">
      <c r="A96" s="214" t="s">
        <v>737</v>
      </c>
      <c r="B96" s="214" t="s">
        <v>956</v>
      </c>
      <c r="C96" s="254">
        <v>5.8823529411764712E-2</v>
      </c>
      <c r="D96" s="215"/>
      <c r="E96" s="215"/>
      <c r="F96" s="215"/>
      <c r="G96" s="215">
        <v>0.2</v>
      </c>
      <c r="H96" s="215">
        <v>0.2</v>
      </c>
      <c r="I96" s="215">
        <v>0.2</v>
      </c>
      <c r="J96" s="215">
        <v>0.2</v>
      </c>
      <c r="K96" s="215">
        <v>0.2</v>
      </c>
    </row>
    <row r="97" spans="1:11" ht="57" x14ac:dyDescent="0.2">
      <c r="A97" s="214" t="s">
        <v>738</v>
      </c>
      <c r="B97" s="214" t="s">
        <v>194</v>
      </c>
      <c r="C97" s="254">
        <v>5.8823529411764712E-2</v>
      </c>
      <c r="D97" s="215">
        <v>0.2</v>
      </c>
      <c r="E97" s="215">
        <v>0.2</v>
      </c>
      <c r="F97" s="247">
        <f t="shared" ref="F97" si="50">+E97/D97</f>
        <v>1</v>
      </c>
      <c r="G97" s="215">
        <v>0.2</v>
      </c>
      <c r="H97" s="215">
        <v>0.2</v>
      </c>
      <c r="I97" s="215">
        <v>0.2</v>
      </c>
      <c r="J97" s="215">
        <v>0.2</v>
      </c>
      <c r="K97" s="215"/>
    </row>
    <row r="98" spans="1:11" ht="62.25" customHeight="1" x14ac:dyDescent="0.2">
      <c r="A98" s="214" t="s">
        <v>739</v>
      </c>
      <c r="B98" s="214" t="s">
        <v>500</v>
      </c>
      <c r="C98" s="254">
        <v>5.8823529411764712E-2</v>
      </c>
      <c r="D98" s="215"/>
      <c r="E98" s="215"/>
      <c r="F98" s="215"/>
      <c r="G98" s="215"/>
      <c r="H98" s="215"/>
      <c r="I98" s="215"/>
      <c r="J98" s="215"/>
      <c r="K98" s="215">
        <v>1</v>
      </c>
    </row>
    <row r="99" spans="1:11" ht="51.75" customHeight="1" x14ac:dyDescent="0.2">
      <c r="A99" s="940" t="s">
        <v>740</v>
      </c>
      <c r="B99" s="222" t="s">
        <v>676</v>
      </c>
      <c r="C99" s="254">
        <v>5.8823529411764712E-2</v>
      </c>
      <c r="D99" s="225"/>
      <c r="E99" s="225"/>
      <c r="F99" s="225"/>
      <c r="G99" s="225">
        <v>0.33</v>
      </c>
      <c r="H99" s="225"/>
      <c r="I99" s="225">
        <v>0.33</v>
      </c>
      <c r="J99" s="225"/>
      <c r="K99" s="225">
        <v>0.34</v>
      </c>
    </row>
    <row r="100" spans="1:11" ht="71.25" customHeight="1" x14ac:dyDescent="0.2">
      <c r="A100" s="940"/>
      <c r="B100" s="222" t="s">
        <v>647</v>
      </c>
      <c r="C100" s="254">
        <v>5.8823529411764712E-2</v>
      </c>
      <c r="D100" s="225">
        <v>0.1666</v>
      </c>
      <c r="E100" s="225">
        <f>+D100*0.8</f>
        <v>0.13328000000000001</v>
      </c>
      <c r="F100" s="247">
        <f t="shared" ref="F100" si="51">+E100/D100</f>
        <v>0.8</v>
      </c>
      <c r="G100" s="225">
        <v>0.1666</v>
      </c>
      <c r="H100" s="225">
        <v>0.1666</v>
      </c>
      <c r="I100" s="225">
        <v>0.1666</v>
      </c>
      <c r="J100" s="225">
        <v>0.1666</v>
      </c>
      <c r="K100" s="225">
        <v>0.1666</v>
      </c>
    </row>
    <row r="101" spans="1:11" ht="34.5" customHeight="1" x14ac:dyDescent="0.2">
      <c r="A101" s="937" t="s">
        <v>196</v>
      </c>
      <c r="B101" s="937"/>
      <c r="C101" s="243">
        <v>0.2</v>
      </c>
      <c r="D101" s="243">
        <f>+D102*$C$102+D103*$C$103+D104*$C$104+D105*$C$105+D106*$C$106+D107*$C$107+D108*$C$108</f>
        <v>7.1400000000000005E-2</v>
      </c>
      <c r="E101" s="243">
        <f t="shared" ref="E101" si="52">+E102*$C$102+E103*$C$103+E104*$C$104+E105*$C$105+E106*$C$106+E107*$C$107+E108*$C$108</f>
        <v>7.1400000000000005E-2</v>
      </c>
      <c r="F101" s="243">
        <f>+E101/D101</f>
        <v>1</v>
      </c>
      <c r="G101" s="243">
        <f t="shared" ref="G101:K101" si="53">+G102*$C$102+G103*$C$103+G104*$C$104+G105*$C$105+G106*$C$106+G107*$C$107+G108*$C$108</f>
        <v>0.26138571428571433</v>
      </c>
      <c r="H101" s="243">
        <f t="shared" si="53"/>
        <v>7.1400000000000005E-2</v>
      </c>
      <c r="I101" s="243">
        <f t="shared" si="53"/>
        <v>0.26138571428571433</v>
      </c>
      <c r="J101" s="243">
        <f t="shared" si="53"/>
        <v>7.1400000000000005E-2</v>
      </c>
      <c r="K101" s="243">
        <f t="shared" si="53"/>
        <v>0.26281428571428572</v>
      </c>
    </row>
    <row r="102" spans="1:11" ht="54" customHeight="1" x14ac:dyDescent="0.2">
      <c r="A102" s="214" t="s">
        <v>741</v>
      </c>
      <c r="B102" s="214" t="s">
        <v>199</v>
      </c>
      <c r="C102" s="254">
        <v>0.14285714285714288</v>
      </c>
      <c r="D102" s="215">
        <v>0.1666</v>
      </c>
      <c r="E102" s="215">
        <v>0.1666</v>
      </c>
      <c r="F102" s="215"/>
      <c r="G102" s="215">
        <v>0.1666</v>
      </c>
      <c r="H102" s="215">
        <v>0.1666</v>
      </c>
      <c r="I102" s="215">
        <v>0.1666</v>
      </c>
      <c r="J102" s="215">
        <v>0.1666</v>
      </c>
      <c r="K102" s="215">
        <v>0.1666</v>
      </c>
    </row>
    <row r="103" spans="1:11" ht="72" customHeight="1" x14ac:dyDescent="0.2">
      <c r="A103" s="214" t="s">
        <v>742</v>
      </c>
      <c r="B103" s="214" t="s">
        <v>200</v>
      </c>
      <c r="C103" s="254">
        <v>0.14285714285714288</v>
      </c>
      <c r="D103" s="215"/>
      <c r="E103" s="215"/>
      <c r="F103" s="215"/>
      <c r="G103" s="215">
        <v>0.33329999999999999</v>
      </c>
      <c r="H103" s="215"/>
      <c r="I103" s="215">
        <v>0.33329999999999999</v>
      </c>
      <c r="J103" s="215"/>
      <c r="K103" s="215">
        <v>0.33329999999999999</v>
      </c>
    </row>
    <row r="104" spans="1:11" ht="78.75" customHeight="1" x14ac:dyDescent="0.2">
      <c r="A104" s="214" t="s">
        <v>743</v>
      </c>
      <c r="B104" s="214" t="s">
        <v>201</v>
      </c>
      <c r="C104" s="254">
        <v>0.14285714285714288</v>
      </c>
      <c r="D104" s="215"/>
      <c r="E104" s="215"/>
      <c r="F104" s="215"/>
      <c r="G104" s="215">
        <v>0.33329999999999999</v>
      </c>
      <c r="H104" s="215"/>
      <c r="I104" s="215">
        <v>0.33329999999999999</v>
      </c>
      <c r="J104" s="215"/>
      <c r="K104" s="215">
        <v>0.33329999999999999</v>
      </c>
    </row>
    <row r="105" spans="1:11" ht="84.75" customHeight="1" x14ac:dyDescent="0.2">
      <c r="A105" s="222" t="s">
        <v>744</v>
      </c>
      <c r="B105" s="222" t="s">
        <v>455</v>
      </c>
      <c r="C105" s="254">
        <v>0.14285714285714288</v>
      </c>
      <c r="D105" s="215">
        <v>0.1666</v>
      </c>
      <c r="E105" s="215">
        <v>0.1666</v>
      </c>
      <c r="F105" s="215"/>
      <c r="G105" s="215">
        <v>0.1666</v>
      </c>
      <c r="H105" s="215">
        <v>0.1666</v>
      </c>
      <c r="I105" s="215">
        <v>0.1666</v>
      </c>
      <c r="J105" s="215">
        <v>0.1666</v>
      </c>
      <c r="K105" s="215">
        <v>0.1666</v>
      </c>
    </row>
    <row r="106" spans="1:11" ht="50.25" customHeight="1" x14ac:dyDescent="0.2">
      <c r="A106" s="214" t="s">
        <v>745</v>
      </c>
      <c r="B106" s="214" t="s">
        <v>204</v>
      </c>
      <c r="C106" s="254">
        <v>0.14285714285714288</v>
      </c>
      <c r="D106" s="215"/>
      <c r="E106" s="215"/>
      <c r="F106" s="215"/>
      <c r="G106" s="225">
        <v>0.33</v>
      </c>
      <c r="H106" s="215"/>
      <c r="I106" s="225">
        <v>0.33</v>
      </c>
      <c r="J106" s="215"/>
      <c r="K106" s="225">
        <v>0.34</v>
      </c>
    </row>
    <row r="107" spans="1:11" ht="38.25" customHeight="1" x14ac:dyDescent="0.2">
      <c r="A107" s="214" t="s">
        <v>746</v>
      </c>
      <c r="B107" s="214" t="s">
        <v>203</v>
      </c>
      <c r="C107" s="254">
        <v>0.14285714285714288</v>
      </c>
      <c r="D107" s="215">
        <v>0.1666</v>
      </c>
      <c r="E107" s="215">
        <v>0.1666</v>
      </c>
      <c r="F107" s="215"/>
      <c r="G107" s="215">
        <v>0.1666</v>
      </c>
      <c r="H107" s="215">
        <v>0.1666</v>
      </c>
      <c r="I107" s="215">
        <v>0.1666</v>
      </c>
      <c r="J107" s="215">
        <v>0.1666</v>
      </c>
      <c r="K107" s="215">
        <v>0.1666</v>
      </c>
    </row>
    <row r="108" spans="1:11" ht="60.75" customHeight="1" x14ac:dyDescent="0.2">
      <c r="A108" s="214" t="s">
        <v>747</v>
      </c>
      <c r="B108" s="214" t="s">
        <v>205</v>
      </c>
      <c r="C108" s="254">
        <v>0.14285714285714288</v>
      </c>
      <c r="D108" s="215"/>
      <c r="E108" s="215"/>
      <c r="F108" s="215"/>
      <c r="G108" s="215">
        <v>0.33329999999999999</v>
      </c>
      <c r="H108" s="215"/>
      <c r="I108" s="215">
        <v>0.33329999999999999</v>
      </c>
      <c r="J108" s="215"/>
      <c r="K108" s="215">
        <v>0.33329999999999999</v>
      </c>
    </row>
    <row r="109" spans="1:11" ht="54" customHeight="1" x14ac:dyDescent="0.2">
      <c r="A109" s="937" t="s">
        <v>941</v>
      </c>
      <c r="B109" s="937"/>
      <c r="C109" s="243">
        <v>0.2</v>
      </c>
      <c r="D109" s="243">
        <f>+D110*$C$110+D111*$C$111+D112*$C$112+D113*$C$113+D114*$C$114+D115*$C$115</f>
        <v>0.3610666666666667</v>
      </c>
      <c r="E109" s="243">
        <f>+E110*$C$110+E111*$C$111+E112*$C$112+E113*$C$113+E114*$C$114+E115*$C$115</f>
        <v>0.3610666666666667</v>
      </c>
      <c r="F109" s="243">
        <f>+E109/D109</f>
        <v>1</v>
      </c>
      <c r="G109" s="243">
        <f t="shared" ref="G109:K109" si="54">+G110*$C$110+G111*$C$111+G112*$C$112+G113*$C$113+G114*$C$114+G115*$C$115</f>
        <v>0.19439999999999999</v>
      </c>
      <c r="H109" s="243">
        <f t="shared" si="54"/>
        <v>0.11106666666666667</v>
      </c>
      <c r="I109" s="243">
        <f t="shared" si="54"/>
        <v>0.11106666666666667</v>
      </c>
      <c r="J109" s="243">
        <f t="shared" si="54"/>
        <v>0.11106666666666667</v>
      </c>
      <c r="K109" s="243">
        <f t="shared" si="54"/>
        <v>0.11106666666666667</v>
      </c>
    </row>
    <row r="110" spans="1:11" ht="66" customHeight="1" x14ac:dyDescent="0.2">
      <c r="A110" s="226" t="s">
        <v>748</v>
      </c>
      <c r="B110" s="214" t="s">
        <v>402</v>
      </c>
      <c r="C110" s="254">
        <v>0.16666666666666669</v>
      </c>
      <c r="D110" s="215">
        <v>0.1666</v>
      </c>
      <c r="E110" s="215">
        <v>0.1666</v>
      </c>
      <c r="F110" s="215">
        <f>+E110/D110</f>
        <v>1</v>
      </c>
      <c r="G110" s="215">
        <v>0.1666</v>
      </c>
      <c r="H110" s="215">
        <v>0.1666</v>
      </c>
      <c r="I110" s="215">
        <v>0.1666</v>
      </c>
      <c r="J110" s="215">
        <v>0.1666</v>
      </c>
      <c r="K110" s="215">
        <v>0.1666</v>
      </c>
    </row>
    <row r="111" spans="1:11" ht="74.25" customHeight="1" x14ac:dyDescent="0.2">
      <c r="A111" s="226" t="s">
        <v>749</v>
      </c>
      <c r="B111" s="214" t="s">
        <v>405</v>
      </c>
      <c r="C111" s="254">
        <v>0.16666666666666669</v>
      </c>
      <c r="D111" s="215">
        <v>0.5</v>
      </c>
      <c r="E111" s="215">
        <v>0.5</v>
      </c>
      <c r="F111" s="215">
        <f t="shared" ref="F111:F127" si="55">+E111/D111</f>
        <v>1</v>
      </c>
      <c r="G111" s="215">
        <v>0.5</v>
      </c>
      <c r="H111" s="215"/>
      <c r="I111" s="215"/>
      <c r="J111" s="215"/>
      <c r="K111" s="215"/>
    </row>
    <row r="112" spans="1:11" ht="47.25" customHeight="1" x14ac:dyDescent="0.2">
      <c r="A112" s="226" t="s">
        <v>750</v>
      </c>
      <c r="B112" s="214" t="s">
        <v>229</v>
      </c>
      <c r="C112" s="254">
        <v>0.16666666666666669</v>
      </c>
      <c r="D112" s="215">
        <v>1</v>
      </c>
      <c r="E112" s="215">
        <v>1</v>
      </c>
      <c r="F112" s="215">
        <f t="shared" si="55"/>
        <v>1</v>
      </c>
      <c r="G112" s="215"/>
      <c r="H112" s="215"/>
      <c r="I112" s="215"/>
      <c r="J112" s="215"/>
      <c r="K112" s="215"/>
    </row>
    <row r="113" spans="1:11" ht="57" customHeight="1" x14ac:dyDescent="0.2">
      <c r="A113" s="226" t="s">
        <v>751</v>
      </c>
      <c r="B113" s="214" t="s">
        <v>230</v>
      </c>
      <c r="C113" s="254">
        <v>0.16666666666666669</v>
      </c>
      <c r="D113" s="215">
        <v>0.1666</v>
      </c>
      <c r="E113" s="215">
        <v>0.1666</v>
      </c>
      <c r="F113" s="215">
        <f t="shared" si="55"/>
        <v>1</v>
      </c>
      <c r="G113" s="215">
        <v>0.1666</v>
      </c>
      <c r="H113" s="215">
        <v>0.1666</v>
      </c>
      <c r="I113" s="215">
        <v>0.1666</v>
      </c>
      <c r="J113" s="215">
        <v>0.1666</v>
      </c>
      <c r="K113" s="215">
        <v>0.1666</v>
      </c>
    </row>
    <row r="114" spans="1:11" ht="75" customHeight="1" x14ac:dyDescent="0.2">
      <c r="A114" s="226" t="s">
        <v>752</v>
      </c>
      <c r="B114" s="214" t="s">
        <v>406</v>
      </c>
      <c r="C114" s="254">
        <v>0.16666666666666669</v>
      </c>
      <c r="D114" s="215">
        <v>0.1666</v>
      </c>
      <c r="E114" s="215">
        <v>0.1666</v>
      </c>
      <c r="F114" s="215">
        <f t="shared" si="55"/>
        <v>1</v>
      </c>
      <c r="G114" s="215">
        <v>0.1666</v>
      </c>
      <c r="H114" s="215">
        <v>0.1666</v>
      </c>
      <c r="I114" s="215">
        <v>0.1666</v>
      </c>
      <c r="J114" s="215">
        <v>0.1666</v>
      </c>
      <c r="K114" s="215">
        <v>0.1666</v>
      </c>
    </row>
    <row r="115" spans="1:11" ht="47.25" customHeight="1" x14ac:dyDescent="0.2">
      <c r="A115" s="227" t="s">
        <v>753</v>
      </c>
      <c r="B115" s="214" t="s">
        <v>231</v>
      </c>
      <c r="C115" s="254">
        <v>0.16666666666666669</v>
      </c>
      <c r="D115" s="215">
        <v>0.1666</v>
      </c>
      <c r="E115" s="215">
        <v>0.1666</v>
      </c>
      <c r="F115" s="215">
        <f t="shared" si="55"/>
        <v>1</v>
      </c>
      <c r="G115" s="215">
        <v>0.1666</v>
      </c>
      <c r="H115" s="215">
        <v>0.1666</v>
      </c>
      <c r="I115" s="215">
        <v>0.1666</v>
      </c>
      <c r="J115" s="215">
        <v>0.1666</v>
      </c>
      <c r="K115" s="215">
        <v>0.1666</v>
      </c>
    </row>
    <row r="116" spans="1:11" ht="49.5" customHeight="1" x14ac:dyDescent="0.2">
      <c r="A116" s="937" t="s">
        <v>942</v>
      </c>
      <c r="B116" s="937"/>
      <c r="C116" s="243">
        <v>0.2</v>
      </c>
      <c r="D116" s="243">
        <f>+D117*$C$117+D118*$C$118+D119*$C$119+D120*$C$120+D121*$C$121+D122*$C$122</f>
        <v>0.13883333333333334</v>
      </c>
      <c r="E116" s="243">
        <f t="shared" ref="E116" si="56">+E117*$C$117+E118*$C$118+E119*$C$119+E120*$C$120+E121*$C$121+E122*$C$122</f>
        <v>0.13883333333333334</v>
      </c>
      <c r="F116" s="243">
        <f>+E116/D116</f>
        <v>1</v>
      </c>
      <c r="G116" s="243">
        <f t="shared" ref="G116:K116" si="57">+G117*$C$117+G118*$C$118+G119*$C$119+G120*$C$120+G121*$C$121+G122*$C$122</f>
        <v>0.19438333333333332</v>
      </c>
      <c r="H116" s="243">
        <f t="shared" si="57"/>
        <v>0.13883333333333334</v>
      </c>
      <c r="I116" s="243">
        <f t="shared" si="57"/>
        <v>0.19438333333333332</v>
      </c>
      <c r="J116" s="243">
        <f t="shared" si="57"/>
        <v>0.13883333333333334</v>
      </c>
      <c r="K116" s="243">
        <f t="shared" si="57"/>
        <v>0.19438333333333332</v>
      </c>
    </row>
    <row r="117" spans="1:11" ht="89.25" customHeight="1" x14ac:dyDescent="0.2">
      <c r="A117" s="228" t="s">
        <v>754</v>
      </c>
      <c r="B117" s="228" t="s">
        <v>431</v>
      </c>
      <c r="C117" s="254">
        <v>0.16666666666666669</v>
      </c>
      <c r="D117" s="215">
        <v>0.1666</v>
      </c>
      <c r="E117" s="215">
        <v>0.1666</v>
      </c>
      <c r="F117" s="215">
        <f t="shared" si="55"/>
        <v>1</v>
      </c>
      <c r="G117" s="215">
        <v>0.1666</v>
      </c>
      <c r="H117" s="215">
        <v>0.1666</v>
      </c>
      <c r="I117" s="215">
        <v>0.1666</v>
      </c>
      <c r="J117" s="215">
        <v>0.1666</v>
      </c>
      <c r="K117" s="215">
        <v>0.1666</v>
      </c>
    </row>
    <row r="118" spans="1:11" ht="48" customHeight="1" x14ac:dyDescent="0.2">
      <c r="A118" s="229" t="s">
        <v>944</v>
      </c>
      <c r="B118" s="214" t="s">
        <v>432</v>
      </c>
      <c r="C118" s="254">
        <v>0.16666666666666669</v>
      </c>
      <c r="D118" s="215">
        <v>0.1666</v>
      </c>
      <c r="E118" s="215">
        <v>0.1666</v>
      </c>
      <c r="F118" s="215">
        <f t="shared" si="55"/>
        <v>1</v>
      </c>
      <c r="G118" s="215">
        <v>0.1666</v>
      </c>
      <c r="H118" s="215">
        <v>0.1666</v>
      </c>
      <c r="I118" s="215">
        <v>0.1666</v>
      </c>
      <c r="J118" s="215">
        <v>0.1666</v>
      </c>
      <c r="K118" s="215">
        <v>0.1666</v>
      </c>
    </row>
    <row r="119" spans="1:11" ht="66.75" customHeight="1" x14ac:dyDescent="0.2">
      <c r="A119" s="229" t="s">
        <v>756</v>
      </c>
      <c r="B119" s="229" t="s">
        <v>435</v>
      </c>
      <c r="C119" s="254">
        <v>0.16666666666666669</v>
      </c>
      <c r="D119" s="215"/>
      <c r="E119" s="215"/>
      <c r="F119" s="215"/>
      <c r="G119" s="215">
        <v>0.33329999999999999</v>
      </c>
      <c r="H119" s="215"/>
      <c r="I119" s="215">
        <v>0.33329999999999999</v>
      </c>
      <c r="J119" s="215"/>
      <c r="K119" s="215">
        <v>0.33329999999999999</v>
      </c>
    </row>
    <row r="120" spans="1:11" ht="75" customHeight="1" x14ac:dyDescent="0.2">
      <c r="A120" s="229" t="s">
        <v>945</v>
      </c>
      <c r="B120" s="229" t="s">
        <v>433</v>
      </c>
      <c r="C120" s="254">
        <v>0.16666666666666669</v>
      </c>
      <c r="D120" s="215">
        <v>0.1666</v>
      </c>
      <c r="E120" s="215">
        <v>0.1666</v>
      </c>
      <c r="F120" s="215">
        <f t="shared" si="55"/>
        <v>1</v>
      </c>
      <c r="G120" s="215">
        <v>0.1666</v>
      </c>
      <c r="H120" s="215">
        <v>0.1666</v>
      </c>
      <c r="I120" s="215">
        <v>0.1666</v>
      </c>
      <c r="J120" s="215">
        <v>0.1666</v>
      </c>
      <c r="K120" s="215">
        <v>0.1666</v>
      </c>
    </row>
    <row r="121" spans="1:11" ht="52.5" customHeight="1" x14ac:dyDescent="0.2">
      <c r="A121" s="229" t="s">
        <v>758</v>
      </c>
      <c r="B121" s="229" t="s">
        <v>434</v>
      </c>
      <c r="C121" s="254">
        <v>0.16666666666666669</v>
      </c>
      <c r="D121" s="215">
        <v>0.1666</v>
      </c>
      <c r="E121" s="215">
        <v>0.1666</v>
      </c>
      <c r="F121" s="215">
        <f t="shared" si="55"/>
        <v>1</v>
      </c>
      <c r="G121" s="215">
        <v>0.1666</v>
      </c>
      <c r="H121" s="215">
        <v>0.1666</v>
      </c>
      <c r="I121" s="215">
        <v>0.1666</v>
      </c>
      <c r="J121" s="215">
        <v>0.1666</v>
      </c>
      <c r="K121" s="215">
        <v>0.1666</v>
      </c>
    </row>
    <row r="122" spans="1:11" ht="63.75" customHeight="1" x14ac:dyDescent="0.2">
      <c r="A122" s="230" t="s">
        <v>759</v>
      </c>
      <c r="B122" s="229" t="s">
        <v>526</v>
      </c>
      <c r="C122" s="254">
        <v>0.16666666666666669</v>
      </c>
      <c r="D122" s="215">
        <v>0.1666</v>
      </c>
      <c r="E122" s="215">
        <v>0.1666</v>
      </c>
      <c r="F122" s="215">
        <f t="shared" si="55"/>
        <v>1</v>
      </c>
      <c r="G122" s="215">
        <v>0.1666</v>
      </c>
      <c r="H122" s="215">
        <v>0.1666</v>
      </c>
      <c r="I122" s="215">
        <v>0.1666</v>
      </c>
      <c r="J122" s="215">
        <v>0.1666</v>
      </c>
      <c r="K122" s="215">
        <v>0.1666</v>
      </c>
    </row>
    <row r="123" spans="1:11" ht="34.5" customHeight="1" x14ac:dyDescent="0.2">
      <c r="A123" s="937" t="s">
        <v>240</v>
      </c>
      <c r="B123" s="937"/>
      <c r="C123" s="243">
        <v>0.2</v>
      </c>
      <c r="D123" s="243">
        <f>+D124*$C$124+D125*$C$125+D126*$C$126+D127*$C$127</f>
        <v>0.18245</v>
      </c>
      <c r="E123" s="243">
        <f t="shared" ref="E123" si="58">+E124*$C$124+E125*$C$125+E126*$C$126+E127*$C$127</f>
        <v>0.17152499999999998</v>
      </c>
      <c r="F123" s="243">
        <f>+E123/D123</f>
        <v>0.94012058098109064</v>
      </c>
      <c r="G123" s="243">
        <f t="shared" ref="G123:K123" si="59">+G124*$C$124+G125*$C$125+G126*$C$126+G127*$C$127</f>
        <v>0.18245</v>
      </c>
      <c r="H123" s="243">
        <f t="shared" si="59"/>
        <v>0.18245</v>
      </c>
      <c r="I123" s="243">
        <f t="shared" si="59"/>
        <v>0.18245</v>
      </c>
      <c r="J123" s="243">
        <f t="shared" si="59"/>
        <v>0.13494999999999999</v>
      </c>
      <c r="K123" s="243">
        <f t="shared" si="59"/>
        <v>0.13494999999999999</v>
      </c>
    </row>
    <row r="124" spans="1:11" ht="45.75" customHeight="1" x14ac:dyDescent="0.2">
      <c r="A124" s="226" t="s">
        <v>760</v>
      </c>
      <c r="B124" s="214" t="s">
        <v>241</v>
      </c>
      <c r="C124" s="215">
        <v>0.25</v>
      </c>
      <c r="D124" s="215">
        <v>0.1666</v>
      </c>
      <c r="E124" s="215">
        <v>0.1666</v>
      </c>
      <c r="F124" s="215">
        <f t="shared" si="55"/>
        <v>1</v>
      </c>
      <c r="G124" s="215">
        <v>0.1666</v>
      </c>
      <c r="H124" s="215">
        <v>0.1666</v>
      </c>
      <c r="I124" s="215">
        <v>0.1666</v>
      </c>
      <c r="J124" s="215">
        <v>0.1666</v>
      </c>
      <c r="K124" s="215">
        <v>0.1666</v>
      </c>
    </row>
    <row r="125" spans="1:11" ht="50.25" customHeight="1" x14ac:dyDescent="0.2">
      <c r="A125" s="226" t="s">
        <v>761</v>
      </c>
      <c r="B125" s="214" t="s">
        <v>242</v>
      </c>
      <c r="C125" s="215">
        <v>0.25</v>
      </c>
      <c r="D125" s="215">
        <v>0.23</v>
      </c>
      <c r="E125" s="215">
        <f>+D125*0.81</f>
        <v>0.18630000000000002</v>
      </c>
      <c r="F125" s="215">
        <f t="shared" si="55"/>
        <v>0.81</v>
      </c>
      <c r="G125" s="215">
        <v>0.23</v>
      </c>
      <c r="H125" s="215">
        <v>0.23</v>
      </c>
      <c r="I125" s="215">
        <v>0.23</v>
      </c>
      <c r="J125" s="215">
        <v>0.04</v>
      </c>
      <c r="K125" s="215">
        <v>0.04</v>
      </c>
    </row>
    <row r="126" spans="1:11" ht="43.5" customHeight="1" x14ac:dyDescent="0.2">
      <c r="A126" s="226" t="s">
        <v>762</v>
      </c>
      <c r="B126" s="214" t="s">
        <v>244</v>
      </c>
      <c r="C126" s="215">
        <v>0.25</v>
      </c>
      <c r="D126" s="215">
        <v>0.1666</v>
      </c>
      <c r="E126" s="215">
        <v>0.1666</v>
      </c>
      <c r="F126" s="215">
        <f t="shared" si="55"/>
        <v>1</v>
      </c>
      <c r="G126" s="215">
        <v>0.1666</v>
      </c>
      <c r="H126" s="215">
        <v>0.1666</v>
      </c>
      <c r="I126" s="215">
        <v>0.1666</v>
      </c>
      <c r="J126" s="215">
        <v>0.1666</v>
      </c>
      <c r="K126" s="215">
        <v>0.1666</v>
      </c>
    </row>
    <row r="127" spans="1:11" ht="42.75" x14ac:dyDescent="0.2">
      <c r="A127" s="226" t="s">
        <v>763</v>
      </c>
      <c r="B127" s="214" t="s">
        <v>245</v>
      </c>
      <c r="C127" s="215">
        <v>0.25</v>
      </c>
      <c r="D127" s="215">
        <v>0.1666</v>
      </c>
      <c r="E127" s="215">
        <v>0.1666</v>
      </c>
      <c r="F127" s="215">
        <f t="shared" si="55"/>
        <v>1</v>
      </c>
      <c r="G127" s="215">
        <v>0.1666</v>
      </c>
      <c r="H127" s="215">
        <v>0.1666</v>
      </c>
      <c r="I127" s="215">
        <v>0.1666</v>
      </c>
      <c r="J127" s="215">
        <v>0.1666</v>
      </c>
      <c r="K127" s="215">
        <v>0.1666</v>
      </c>
    </row>
    <row r="128" spans="1:11" ht="42.75" customHeight="1" x14ac:dyDescent="0.2">
      <c r="A128" s="939" t="s">
        <v>947</v>
      </c>
      <c r="B128" s="939"/>
      <c r="C128" s="244">
        <v>1</v>
      </c>
      <c r="D128" s="244">
        <f>+D129*$C$129+D137*$C$137</f>
        <v>0.25887500000000002</v>
      </c>
      <c r="E128" s="244">
        <f t="shared" ref="E128:F128" si="60">+E129*$C$129+E137*$C$137</f>
        <v>0.226435</v>
      </c>
      <c r="F128" s="244">
        <f t="shared" si="60"/>
        <v>0.90832222074054303</v>
      </c>
      <c r="G128" s="244">
        <f t="shared" ref="G128:K128" si="61">+G129*$C$129+G137*$C$137</f>
        <v>0.1574464285714286</v>
      </c>
      <c r="H128" s="244">
        <f t="shared" si="61"/>
        <v>0.13387500000000002</v>
      </c>
      <c r="I128" s="244">
        <f t="shared" si="61"/>
        <v>0.1574464285714286</v>
      </c>
      <c r="J128" s="244">
        <f t="shared" si="61"/>
        <v>0.13387500000000002</v>
      </c>
      <c r="K128" s="244">
        <f t="shared" si="61"/>
        <v>0.15816071428571429</v>
      </c>
    </row>
    <row r="129" spans="1:11" ht="27.75" customHeight="1" x14ac:dyDescent="0.2">
      <c r="A129" s="937" t="s">
        <v>378</v>
      </c>
      <c r="B129" s="937"/>
      <c r="C129" s="243">
        <v>0.5</v>
      </c>
      <c r="D129" s="243">
        <f>+D130*$C$130+D131*$C$131+D132*$C$132+D133*$C$133+D134*$C$134+D135*$C$135+D136*$C$136</f>
        <v>0.14280000000000001</v>
      </c>
      <c r="E129" s="243">
        <f t="shared" ref="E129" si="62">+E130*$C$130+E131*$C$131+E132*$C$132+E133*$C$133+E134*$C$134+E135*$C$135+E136*$C$136</f>
        <v>0.14041999999999999</v>
      </c>
      <c r="F129" s="243">
        <f>+E129/D129</f>
        <v>0.98333333333333317</v>
      </c>
      <c r="G129" s="243">
        <f t="shared" ref="G129:K129" si="63">+G130*$C$130+G131*$C$131+G132*$C$132+G133*$C$133+G134*$C$134+G135*$C$135+G136*$C$136</f>
        <v>0.18994285714285716</v>
      </c>
      <c r="H129" s="243">
        <f t="shared" si="63"/>
        <v>0.14280000000000001</v>
      </c>
      <c r="I129" s="243">
        <f t="shared" si="63"/>
        <v>0.18994285714285716</v>
      </c>
      <c r="J129" s="243">
        <f t="shared" si="63"/>
        <v>0.14280000000000001</v>
      </c>
      <c r="K129" s="243">
        <f t="shared" si="63"/>
        <v>0.19137142857142858</v>
      </c>
    </row>
    <row r="130" spans="1:11" ht="57" x14ac:dyDescent="0.2">
      <c r="A130" s="231" t="s">
        <v>764</v>
      </c>
      <c r="B130" s="232" t="s">
        <v>266</v>
      </c>
      <c r="C130" s="255">
        <v>0.14285714285714288</v>
      </c>
      <c r="D130" s="215">
        <v>0.1666</v>
      </c>
      <c r="E130" s="215">
        <v>0.1666</v>
      </c>
      <c r="F130" s="247">
        <f t="shared" ref="F130:F135" si="64">+E130/D130</f>
        <v>1</v>
      </c>
      <c r="G130" s="215">
        <v>0.1666</v>
      </c>
      <c r="H130" s="215">
        <v>0.1666</v>
      </c>
      <c r="I130" s="215">
        <v>0.1666</v>
      </c>
      <c r="J130" s="215">
        <v>0.1666</v>
      </c>
      <c r="K130" s="215">
        <v>0.1666</v>
      </c>
    </row>
    <row r="131" spans="1:11" ht="38.25" customHeight="1" x14ac:dyDescent="0.2">
      <c r="A131" s="231" t="s">
        <v>765</v>
      </c>
      <c r="B131" s="232" t="s">
        <v>461</v>
      </c>
      <c r="C131" s="255">
        <v>0.14285714285714288</v>
      </c>
      <c r="D131" s="215">
        <v>0.1666</v>
      </c>
      <c r="E131" s="215">
        <v>0.1666</v>
      </c>
      <c r="F131" s="247">
        <f t="shared" si="64"/>
        <v>1</v>
      </c>
      <c r="G131" s="215">
        <v>0.1666</v>
      </c>
      <c r="H131" s="215">
        <v>0.1666</v>
      </c>
      <c r="I131" s="215">
        <v>0.1666</v>
      </c>
      <c r="J131" s="215">
        <v>0.1666</v>
      </c>
      <c r="K131" s="215">
        <v>0.1666</v>
      </c>
    </row>
    <row r="132" spans="1:11" ht="28.5" x14ac:dyDescent="0.2">
      <c r="A132" s="231" t="s">
        <v>766</v>
      </c>
      <c r="B132" s="232" t="s">
        <v>264</v>
      </c>
      <c r="C132" s="255">
        <v>0.14285714285714288</v>
      </c>
      <c r="D132" s="215">
        <v>0.1666</v>
      </c>
      <c r="E132" s="215">
        <v>0.1666</v>
      </c>
      <c r="F132" s="247">
        <f t="shared" si="64"/>
        <v>1</v>
      </c>
      <c r="G132" s="215">
        <v>0.1666</v>
      </c>
      <c r="H132" s="215">
        <v>0.1666</v>
      </c>
      <c r="I132" s="215">
        <v>0.1666</v>
      </c>
      <c r="J132" s="215">
        <v>0.1666</v>
      </c>
      <c r="K132" s="215">
        <v>0.1666</v>
      </c>
    </row>
    <row r="133" spans="1:11" ht="57" x14ac:dyDescent="0.2">
      <c r="A133" s="231" t="s">
        <v>767</v>
      </c>
      <c r="B133" s="232" t="s">
        <v>262</v>
      </c>
      <c r="C133" s="255">
        <v>0.14285714285714288</v>
      </c>
      <c r="D133" s="215">
        <v>0.1666</v>
      </c>
      <c r="E133" s="215">
        <v>0.1666</v>
      </c>
      <c r="F133" s="247">
        <f t="shared" si="64"/>
        <v>1</v>
      </c>
      <c r="G133" s="215">
        <v>0.1666</v>
      </c>
      <c r="H133" s="215">
        <v>0.1666</v>
      </c>
      <c r="I133" s="215">
        <v>0.1666</v>
      </c>
      <c r="J133" s="215">
        <v>0.1666</v>
      </c>
      <c r="K133" s="215">
        <v>0.1666</v>
      </c>
    </row>
    <row r="134" spans="1:11" ht="42" customHeight="1" x14ac:dyDescent="0.2">
      <c r="A134" s="231" t="s">
        <v>946</v>
      </c>
      <c r="B134" s="232" t="s">
        <v>261</v>
      </c>
      <c r="C134" s="255">
        <v>0.14285714285714288</v>
      </c>
      <c r="D134" s="215">
        <v>0.1666</v>
      </c>
      <c r="E134" s="215">
        <f>+D134*0.9</f>
        <v>0.14993999999999999</v>
      </c>
      <c r="F134" s="247">
        <f t="shared" si="64"/>
        <v>0.89999999999999991</v>
      </c>
      <c r="G134" s="215">
        <v>0.1666</v>
      </c>
      <c r="H134" s="215">
        <v>0.1666</v>
      </c>
      <c r="I134" s="215">
        <v>0.1666</v>
      </c>
      <c r="J134" s="215">
        <v>0.1666</v>
      </c>
      <c r="K134" s="215">
        <v>0.1666</v>
      </c>
    </row>
    <row r="135" spans="1:11" ht="50.25" customHeight="1" x14ac:dyDescent="0.2">
      <c r="A135" s="231" t="s">
        <v>769</v>
      </c>
      <c r="B135" s="232" t="s">
        <v>260</v>
      </c>
      <c r="C135" s="255">
        <v>0.14285714285714288</v>
      </c>
      <c r="D135" s="215">
        <v>0.1666</v>
      </c>
      <c r="E135" s="215">
        <v>0.1666</v>
      </c>
      <c r="F135" s="247">
        <f t="shared" si="64"/>
        <v>1</v>
      </c>
      <c r="G135" s="215">
        <v>0.1666</v>
      </c>
      <c r="H135" s="215">
        <v>0.1666</v>
      </c>
      <c r="I135" s="215">
        <v>0.1666</v>
      </c>
      <c r="J135" s="215">
        <v>0.1666</v>
      </c>
      <c r="K135" s="215">
        <v>0.1666</v>
      </c>
    </row>
    <row r="136" spans="1:11" ht="72.75" customHeight="1" x14ac:dyDescent="0.2">
      <c r="A136" s="231" t="s">
        <v>770</v>
      </c>
      <c r="B136" s="232" t="s">
        <v>257</v>
      </c>
      <c r="C136" s="255">
        <v>0.14285714285714288</v>
      </c>
      <c r="D136" s="233"/>
      <c r="E136" s="233"/>
      <c r="F136" s="233"/>
      <c r="G136" s="233">
        <v>0.33</v>
      </c>
      <c r="H136" s="233"/>
      <c r="I136" s="233">
        <v>0.33</v>
      </c>
      <c r="J136" s="233"/>
      <c r="K136" s="233">
        <v>0.34</v>
      </c>
    </row>
    <row r="137" spans="1:11" ht="32.25" customHeight="1" x14ac:dyDescent="0.2">
      <c r="A137" s="937" t="s">
        <v>379</v>
      </c>
      <c r="B137" s="937"/>
      <c r="C137" s="243">
        <v>0.5</v>
      </c>
      <c r="D137" s="243">
        <f>+D138*$C$138+D139*$C$139+D140*$C$140+D141*$C$141</f>
        <v>0.37495000000000001</v>
      </c>
      <c r="E137" s="243">
        <f t="shared" ref="E137" si="65">+E138*$C$138+E139*$C$139+E140*$C$140+E141*$C$141</f>
        <v>0.31245000000000001</v>
      </c>
      <c r="F137" s="247">
        <f>+E137/D137</f>
        <v>0.833311108147753</v>
      </c>
      <c r="G137" s="243">
        <f t="shared" ref="G137:K137" si="66">+G138*$C$138+G139*$C$139+G140*$C$140+G141*$C$141</f>
        <v>0.12495000000000001</v>
      </c>
      <c r="H137" s="243">
        <f t="shared" si="66"/>
        <v>0.12495000000000001</v>
      </c>
      <c r="I137" s="243">
        <f t="shared" si="66"/>
        <v>0.12495000000000001</v>
      </c>
      <c r="J137" s="243">
        <f t="shared" si="66"/>
        <v>0.12495000000000001</v>
      </c>
      <c r="K137" s="243">
        <f t="shared" si="66"/>
        <v>0.12495000000000001</v>
      </c>
    </row>
    <row r="138" spans="1:11" ht="75" customHeight="1" x14ac:dyDescent="0.2">
      <c r="A138" s="231" t="s">
        <v>771</v>
      </c>
      <c r="B138" s="232" t="s">
        <v>325</v>
      </c>
      <c r="C138" s="255">
        <v>0.25</v>
      </c>
      <c r="D138" s="233">
        <v>0.1666</v>
      </c>
      <c r="E138" s="233">
        <v>0.1666</v>
      </c>
      <c r="F138" s="247">
        <f t="shared" ref="F138:F141" si="67">+E138/D138</f>
        <v>1</v>
      </c>
      <c r="G138" s="233">
        <v>0.1666</v>
      </c>
      <c r="H138" s="233">
        <v>0.1666</v>
      </c>
      <c r="I138" s="233">
        <v>0.1666</v>
      </c>
      <c r="J138" s="233">
        <v>0.1666</v>
      </c>
      <c r="K138" s="233">
        <v>0.1666</v>
      </c>
    </row>
    <row r="139" spans="1:11" ht="33.75" customHeight="1" x14ac:dyDescent="0.2">
      <c r="A139" s="231" t="s">
        <v>772</v>
      </c>
      <c r="B139" s="232" t="s">
        <v>324</v>
      </c>
      <c r="C139" s="255">
        <v>0.25</v>
      </c>
      <c r="D139" s="233">
        <v>0.1666</v>
      </c>
      <c r="E139" s="233">
        <v>0.1666</v>
      </c>
      <c r="F139" s="247">
        <f t="shared" si="67"/>
        <v>1</v>
      </c>
      <c r="G139" s="233">
        <v>0.1666</v>
      </c>
      <c r="H139" s="233">
        <v>0.1666</v>
      </c>
      <c r="I139" s="233">
        <v>0.1666</v>
      </c>
      <c r="J139" s="233">
        <v>0.1666</v>
      </c>
      <c r="K139" s="233">
        <v>0.1666</v>
      </c>
    </row>
    <row r="140" spans="1:11" ht="37.5" customHeight="1" x14ac:dyDescent="0.2">
      <c r="A140" s="231" t="s">
        <v>773</v>
      </c>
      <c r="B140" s="232" t="s">
        <v>323</v>
      </c>
      <c r="C140" s="255">
        <v>0.25</v>
      </c>
      <c r="D140" s="233">
        <v>1</v>
      </c>
      <c r="E140" s="233">
        <v>0.75</v>
      </c>
      <c r="F140" s="247">
        <f t="shared" si="67"/>
        <v>0.75</v>
      </c>
      <c r="G140" s="233"/>
      <c r="H140" s="233"/>
      <c r="I140" s="233"/>
      <c r="J140" s="233"/>
      <c r="K140" s="233"/>
    </row>
    <row r="141" spans="1:11" ht="131.25" customHeight="1" x14ac:dyDescent="0.2">
      <c r="A141" s="231" t="s">
        <v>774</v>
      </c>
      <c r="B141" s="232" t="s">
        <v>322</v>
      </c>
      <c r="C141" s="255">
        <v>0.25</v>
      </c>
      <c r="D141" s="233">
        <v>0.1666</v>
      </c>
      <c r="E141" s="233">
        <v>0.1666</v>
      </c>
      <c r="F141" s="247">
        <f t="shared" si="67"/>
        <v>1</v>
      </c>
      <c r="G141" s="233">
        <v>0.1666</v>
      </c>
      <c r="H141" s="233">
        <v>0.1666</v>
      </c>
      <c r="I141" s="233">
        <v>0.1666</v>
      </c>
      <c r="J141" s="233">
        <v>0.1666</v>
      </c>
      <c r="K141" s="233">
        <v>0.1666</v>
      </c>
    </row>
    <row r="142" spans="1:11" ht="38.25" customHeight="1" x14ac:dyDescent="0.2">
      <c r="A142" s="939" t="s">
        <v>948</v>
      </c>
      <c r="B142" s="939"/>
      <c r="C142" s="244">
        <v>1</v>
      </c>
      <c r="D142" s="244">
        <f>+D143*$C$143+D163*$C$163+D176*$C$176</f>
        <v>0.19525666666666672</v>
      </c>
      <c r="E142" s="244">
        <f t="shared" ref="E142" si="68">+E143*$C$143+E163*$C$163+E176*$C$176</f>
        <v>0.18494416666666672</v>
      </c>
      <c r="F142" s="244">
        <f>+E142/D142</f>
        <v>0.94718490192396332</v>
      </c>
      <c r="G142" s="244">
        <f t="shared" ref="G142:K142" si="69">+G143*$C$143+G163*$C$163+G176*$C$176</f>
        <v>0.18365666666666672</v>
      </c>
      <c r="H142" s="244">
        <f t="shared" si="69"/>
        <v>0.18704333333333337</v>
      </c>
      <c r="I142" s="244">
        <f t="shared" si="69"/>
        <v>0.22206333333333336</v>
      </c>
      <c r="J142" s="244">
        <f t="shared" si="69"/>
        <v>0.10793000000000001</v>
      </c>
      <c r="K142" s="244">
        <f t="shared" si="69"/>
        <v>0.10385000000000001</v>
      </c>
    </row>
    <row r="143" spans="1:11" ht="34.5" customHeight="1" x14ac:dyDescent="0.2">
      <c r="A143" s="937" t="s">
        <v>381</v>
      </c>
      <c r="B143" s="937"/>
      <c r="C143" s="243">
        <v>0.34</v>
      </c>
      <c r="D143" s="243">
        <f>+D144*$C$144+D145*$C$145+D146*$C$146+D147*$C$147+D148*$C$148+D149*$C$149+D150*$C$150+D151*$C$151+D152*$C$152+D153*$C$153+D154*$C$154+D155*$C$155+D156*$C$156+D157*$C$157+D158*$C$158+D159*$C$159+D160*$C$160+D161*$C$161+D162*$C$162</f>
        <v>0.26430000000000003</v>
      </c>
      <c r="E143" s="243">
        <f t="shared" ref="E143:K143" si="70">+E144*$C$144+E145*$C$145+E146*$C$146+E147*$C$147+E148*$C$148+E149*$C$149+E150*$C$150+E151*$C$151+E152*$C$152+E153*$C$153+E154*$C$154+E155*$C$155+E156*$C$156+E157*$C$157+E158*$C$158+E159*$C$159+E160*$C$160+E161*$C$161+E162*$C$162</f>
        <v>0.26430000000000003</v>
      </c>
      <c r="F143" s="243">
        <f>+E143/D143</f>
        <v>1</v>
      </c>
      <c r="G143" s="243">
        <f t="shared" si="70"/>
        <v>0.14930000000000004</v>
      </c>
      <c r="H143" s="243">
        <f t="shared" si="70"/>
        <v>0.13230000000000003</v>
      </c>
      <c r="I143" s="243">
        <f t="shared" si="70"/>
        <v>0.23530000000000006</v>
      </c>
      <c r="J143" s="243">
        <f t="shared" si="70"/>
        <v>0.11530000000000004</v>
      </c>
      <c r="K143" s="243">
        <f t="shared" si="70"/>
        <v>0.10330000000000003</v>
      </c>
    </row>
    <row r="144" spans="1:11" ht="49.5" customHeight="1" x14ac:dyDescent="0.2">
      <c r="A144" s="231" t="s">
        <v>775</v>
      </c>
      <c r="B144" s="232" t="s">
        <v>316</v>
      </c>
      <c r="C144" s="255">
        <v>0.06</v>
      </c>
      <c r="D144" s="233">
        <v>0.2</v>
      </c>
      <c r="E144" s="233">
        <v>0.2</v>
      </c>
      <c r="F144" s="247">
        <f t="shared" ref="F144:F171" si="71">+E144/D144</f>
        <v>1</v>
      </c>
      <c r="G144" s="233">
        <v>0.2</v>
      </c>
      <c r="H144" s="233">
        <v>0.2</v>
      </c>
      <c r="I144" s="233">
        <v>0.2</v>
      </c>
      <c r="J144" s="233">
        <v>0.2</v>
      </c>
      <c r="K144" s="233"/>
    </row>
    <row r="145" spans="1:11" ht="33.75" customHeight="1" x14ac:dyDescent="0.2">
      <c r="A145" s="231" t="s">
        <v>776</v>
      </c>
      <c r="B145" s="232" t="s">
        <v>314</v>
      </c>
      <c r="C145" s="255">
        <v>0.05</v>
      </c>
      <c r="D145" s="233">
        <v>0.1666</v>
      </c>
      <c r="E145" s="233">
        <v>0.1666</v>
      </c>
      <c r="F145" s="247">
        <f t="shared" si="71"/>
        <v>1</v>
      </c>
      <c r="G145" s="233">
        <v>0.1666</v>
      </c>
      <c r="H145" s="233">
        <v>0.1666</v>
      </c>
      <c r="I145" s="233">
        <v>0.1666</v>
      </c>
      <c r="J145" s="233">
        <v>0.1666</v>
      </c>
      <c r="K145" s="233">
        <v>0.1666</v>
      </c>
    </row>
    <row r="146" spans="1:11" ht="49.5" customHeight="1" x14ac:dyDescent="0.2">
      <c r="A146" s="231" t="s">
        <v>777</v>
      </c>
      <c r="B146" s="232" t="s">
        <v>313</v>
      </c>
      <c r="C146" s="255">
        <v>0.05</v>
      </c>
      <c r="D146" s="233">
        <v>0.1666</v>
      </c>
      <c r="E146" s="233">
        <v>0.1666</v>
      </c>
      <c r="F146" s="247">
        <f t="shared" si="71"/>
        <v>1</v>
      </c>
      <c r="G146" s="233">
        <v>0.1666</v>
      </c>
      <c r="H146" s="233">
        <v>0.1666</v>
      </c>
      <c r="I146" s="233">
        <v>0.1666</v>
      </c>
      <c r="J146" s="233">
        <v>0.1666</v>
      </c>
      <c r="K146" s="233">
        <v>0.1666</v>
      </c>
    </row>
    <row r="147" spans="1:11" ht="64.5" customHeight="1" x14ac:dyDescent="0.2">
      <c r="A147" s="231" t="s">
        <v>778</v>
      </c>
      <c r="B147" s="232" t="s">
        <v>311</v>
      </c>
      <c r="C147" s="255">
        <v>0.05</v>
      </c>
      <c r="D147" s="233">
        <v>1</v>
      </c>
      <c r="E147" s="233">
        <v>1</v>
      </c>
      <c r="F147" s="247">
        <f t="shared" si="71"/>
        <v>1</v>
      </c>
      <c r="G147" s="233"/>
      <c r="H147" s="233"/>
      <c r="I147" s="233"/>
      <c r="J147" s="233"/>
      <c r="K147" s="233"/>
    </row>
    <row r="148" spans="1:11" ht="72.75" customHeight="1" x14ac:dyDescent="0.2">
      <c r="A148" s="231" t="s">
        <v>779</v>
      </c>
      <c r="B148" s="232" t="s">
        <v>311</v>
      </c>
      <c r="C148" s="255">
        <v>0.05</v>
      </c>
      <c r="D148" s="233">
        <v>0.1666</v>
      </c>
      <c r="E148" s="233">
        <v>0.1666</v>
      </c>
      <c r="F148" s="247">
        <f t="shared" si="71"/>
        <v>1</v>
      </c>
      <c r="G148" s="233">
        <v>0.1666</v>
      </c>
      <c r="H148" s="233">
        <v>0.1666</v>
      </c>
      <c r="I148" s="233">
        <v>0.1666</v>
      </c>
      <c r="J148" s="233">
        <v>0.1666</v>
      </c>
      <c r="K148" s="233">
        <v>0.1666</v>
      </c>
    </row>
    <row r="149" spans="1:11" ht="42.75" x14ac:dyDescent="0.2">
      <c r="A149" s="231" t="s">
        <v>780</v>
      </c>
      <c r="B149" s="232" t="s">
        <v>310</v>
      </c>
      <c r="C149" s="255">
        <v>0.05</v>
      </c>
      <c r="D149" s="233">
        <v>0.1666</v>
      </c>
      <c r="E149" s="233">
        <v>0.1666</v>
      </c>
      <c r="F149" s="247">
        <f t="shared" si="71"/>
        <v>1</v>
      </c>
      <c r="G149" s="233">
        <v>0.1666</v>
      </c>
      <c r="H149" s="233">
        <v>0.1666</v>
      </c>
      <c r="I149" s="233">
        <v>0.1666</v>
      </c>
      <c r="J149" s="233">
        <v>0.1666</v>
      </c>
      <c r="K149" s="233">
        <v>0.1666</v>
      </c>
    </row>
    <row r="150" spans="1:11" ht="85.5" x14ac:dyDescent="0.2">
      <c r="A150" s="231" t="s">
        <v>781</v>
      </c>
      <c r="B150" s="232" t="s">
        <v>309</v>
      </c>
      <c r="C150" s="255">
        <v>7.0000000000000007E-2</v>
      </c>
      <c r="D150" s="233"/>
      <c r="E150" s="233"/>
      <c r="F150" s="247"/>
      <c r="G150" s="233"/>
      <c r="H150" s="233"/>
      <c r="I150" s="233">
        <v>1</v>
      </c>
      <c r="J150" s="233"/>
      <c r="K150" s="233"/>
    </row>
    <row r="151" spans="1:11" ht="71.25" x14ac:dyDescent="0.2">
      <c r="A151" s="231" t="s">
        <v>782</v>
      </c>
      <c r="B151" s="232" t="s">
        <v>307</v>
      </c>
      <c r="C151" s="255">
        <v>0.05</v>
      </c>
      <c r="D151" s="233">
        <v>0.33</v>
      </c>
      <c r="E151" s="233">
        <v>0.33</v>
      </c>
      <c r="F151" s="247">
        <f t="shared" si="71"/>
        <v>1</v>
      </c>
      <c r="G151" s="233">
        <v>0.33</v>
      </c>
      <c r="H151" s="233">
        <v>0.34</v>
      </c>
      <c r="I151" s="233"/>
      <c r="J151" s="233"/>
      <c r="K151" s="233"/>
    </row>
    <row r="152" spans="1:11" ht="42.75" x14ac:dyDescent="0.2">
      <c r="A152" s="231" t="s">
        <v>783</v>
      </c>
      <c r="B152" s="232" t="s">
        <v>607</v>
      </c>
      <c r="C152" s="255">
        <v>0.05</v>
      </c>
      <c r="D152" s="233"/>
      <c r="E152" s="233"/>
      <c r="F152" s="247"/>
      <c r="G152" s="233"/>
      <c r="H152" s="233"/>
      <c r="I152" s="233">
        <v>1</v>
      </c>
      <c r="J152" s="233"/>
      <c r="K152" s="233"/>
    </row>
    <row r="153" spans="1:11" ht="57" x14ac:dyDescent="0.2">
      <c r="A153" s="231" t="s">
        <v>784</v>
      </c>
      <c r="B153" s="232" t="s">
        <v>365</v>
      </c>
      <c r="C153" s="255">
        <v>0.05</v>
      </c>
      <c r="D153" s="233">
        <v>0.1666</v>
      </c>
      <c r="E153" s="233">
        <v>0.1666</v>
      </c>
      <c r="F153" s="247">
        <f t="shared" si="71"/>
        <v>1</v>
      </c>
      <c r="G153" s="233">
        <v>0.1666</v>
      </c>
      <c r="H153" s="233">
        <v>0.1666</v>
      </c>
      <c r="I153" s="233">
        <v>0.1666</v>
      </c>
      <c r="J153" s="233">
        <v>0.1666</v>
      </c>
      <c r="K153" s="233">
        <v>0.1666</v>
      </c>
    </row>
    <row r="154" spans="1:11" ht="42.75" x14ac:dyDescent="0.2">
      <c r="A154" s="231" t="s">
        <v>785</v>
      </c>
      <c r="B154" s="232" t="s">
        <v>304</v>
      </c>
      <c r="C154" s="255">
        <v>7.0000000000000007E-2</v>
      </c>
      <c r="D154" s="233">
        <v>0.75</v>
      </c>
      <c r="E154" s="233">
        <v>0.75</v>
      </c>
      <c r="F154" s="247">
        <f t="shared" si="71"/>
        <v>1</v>
      </c>
      <c r="G154" s="233">
        <v>0.25</v>
      </c>
      <c r="H154" s="233"/>
      <c r="I154" s="233"/>
      <c r="J154" s="233"/>
      <c r="K154" s="233"/>
    </row>
    <row r="155" spans="1:11" ht="57" x14ac:dyDescent="0.2">
      <c r="A155" s="231" t="s">
        <v>786</v>
      </c>
      <c r="B155" s="232" t="s">
        <v>303</v>
      </c>
      <c r="C155" s="255">
        <v>0.05</v>
      </c>
      <c r="D155" s="233"/>
      <c r="E155" s="233"/>
      <c r="F155" s="247"/>
      <c r="G155" s="233">
        <v>0.2</v>
      </c>
      <c r="H155" s="233">
        <v>0.2</v>
      </c>
      <c r="I155" s="233">
        <v>0.2</v>
      </c>
      <c r="J155" s="233">
        <v>0.2</v>
      </c>
      <c r="K155" s="233">
        <v>0.2</v>
      </c>
    </row>
    <row r="156" spans="1:11" ht="71.25" x14ac:dyDescent="0.2">
      <c r="A156" s="231" t="s">
        <v>787</v>
      </c>
      <c r="B156" s="232" t="s">
        <v>301</v>
      </c>
      <c r="C156" s="255">
        <v>0.05</v>
      </c>
      <c r="D156" s="233">
        <v>1</v>
      </c>
      <c r="E156" s="233">
        <v>1</v>
      </c>
      <c r="F156" s="247">
        <f t="shared" si="71"/>
        <v>1</v>
      </c>
      <c r="G156" s="233"/>
      <c r="H156" s="233"/>
      <c r="I156" s="233"/>
      <c r="J156" s="233"/>
      <c r="K156" s="233"/>
    </row>
    <row r="157" spans="1:11" ht="57" x14ac:dyDescent="0.2">
      <c r="A157" s="231" t="s">
        <v>789</v>
      </c>
      <c r="B157" s="232" t="s">
        <v>299</v>
      </c>
      <c r="C157" s="255">
        <v>0.05</v>
      </c>
      <c r="D157" s="233"/>
      <c r="E157" s="233"/>
      <c r="F157" s="247"/>
      <c r="G157" s="233">
        <v>0.2</v>
      </c>
      <c r="H157" s="233">
        <v>0.2</v>
      </c>
      <c r="I157" s="233">
        <v>0.2</v>
      </c>
      <c r="J157" s="233">
        <v>0.2</v>
      </c>
      <c r="K157" s="233">
        <v>0.2</v>
      </c>
    </row>
    <row r="158" spans="1:11" ht="34.5" customHeight="1" x14ac:dyDescent="0.2">
      <c r="A158" s="231" t="s">
        <v>788</v>
      </c>
      <c r="B158" s="232" t="s">
        <v>298</v>
      </c>
      <c r="C158" s="255">
        <v>0.05</v>
      </c>
      <c r="D158" s="233">
        <v>0.1666</v>
      </c>
      <c r="E158" s="233">
        <v>0.1666</v>
      </c>
      <c r="F158" s="247">
        <f t="shared" si="71"/>
        <v>1</v>
      </c>
      <c r="G158" s="233">
        <v>0.1666</v>
      </c>
      <c r="H158" s="233">
        <v>0.1666</v>
      </c>
      <c r="I158" s="233">
        <v>0.1666</v>
      </c>
      <c r="J158" s="233">
        <v>0.1666</v>
      </c>
      <c r="K158" s="233">
        <v>0.1666</v>
      </c>
    </row>
    <row r="159" spans="1:11" ht="37.5" customHeight="1" x14ac:dyDescent="0.2">
      <c r="A159" s="231" t="s">
        <v>790</v>
      </c>
      <c r="B159" s="232" t="s">
        <v>297</v>
      </c>
      <c r="C159" s="255">
        <v>0.05</v>
      </c>
      <c r="D159" s="233">
        <v>0.1666</v>
      </c>
      <c r="E159" s="233">
        <v>0.1666</v>
      </c>
      <c r="F159" s="247">
        <f t="shared" si="71"/>
        <v>1</v>
      </c>
      <c r="G159" s="233">
        <v>0.1666</v>
      </c>
      <c r="H159" s="233">
        <v>0.1666</v>
      </c>
      <c r="I159" s="233">
        <v>0.1666</v>
      </c>
      <c r="J159" s="233">
        <v>0.1666</v>
      </c>
      <c r="K159" s="233">
        <v>0.1666</v>
      </c>
    </row>
    <row r="160" spans="1:11" ht="42.75" x14ac:dyDescent="0.2">
      <c r="A160" s="231" t="s">
        <v>791</v>
      </c>
      <c r="B160" s="232" t="s">
        <v>296</v>
      </c>
      <c r="C160" s="255">
        <v>0.05</v>
      </c>
      <c r="D160" s="233">
        <v>0.1666</v>
      </c>
      <c r="E160" s="233">
        <v>0.1666</v>
      </c>
      <c r="F160" s="247">
        <f t="shared" si="71"/>
        <v>1</v>
      </c>
      <c r="G160" s="233">
        <v>0.1666</v>
      </c>
      <c r="H160" s="233">
        <v>0.1666</v>
      </c>
      <c r="I160" s="233">
        <v>0.1666</v>
      </c>
      <c r="J160" s="233">
        <v>0.1666</v>
      </c>
      <c r="K160" s="233">
        <v>0.1666</v>
      </c>
    </row>
    <row r="161" spans="1:11" ht="42" customHeight="1" x14ac:dyDescent="0.2">
      <c r="A161" s="231" t="s">
        <v>792</v>
      </c>
      <c r="B161" s="232" t="s">
        <v>295</v>
      </c>
      <c r="C161" s="255">
        <v>0.05</v>
      </c>
      <c r="D161" s="233">
        <v>0.1666</v>
      </c>
      <c r="E161" s="233">
        <v>0.1666</v>
      </c>
      <c r="F161" s="247">
        <f t="shared" si="71"/>
        <v>1</v>
      </c>
      <c r="G161" s="233">
        <v>0.1666</v>
      </c>
      <c r="H161" s="233">
        <v>0.1666</v>
      </c>
      <c r="I161" s="233">
        <v>0.1666</v>
      </c>
      <c r="J161" s="233">
        <v>0.1666</v>
      </c>
      <c r="K161" s="233">
        <v>0.1666</v>
      </c>
    </row>
    <row r="162" spans="1:11" ht="42.75" x14ac:dyDescent="0.2">
      <c r="A162" s="231" t="s">
        <v>793</v>
      </c>
      <c r="B162" s="232" t="s">
        <v>295</v>
      </c>
      <c r="C162" s="255">
        <v>0.05</v>
      </c>
      <c r="D162" s="233">
        <v>0.1666</v>
      </c>
      <c r="E162" s="233">
        <v>0.1666</v>
      </c>
      <c r="F162" s="247">
        <f t="shared" si="71"/>
        <v>1</v>
      </c>
      <c r="G162" s="233">
        <v>0.1666</v>
      </c>
      <c r="H162" s="233">
        <v>0.1666</v>
      </c>
      <c r="I162" s="233">
        <v>0.1666</v>
      </c>
      <c r="J162" s="233">
        <v>0.1666</v>
      </c>
      <c r="K162" s="233">
        <v>0.1666</v>
      </c>
    </row>
    <row r="163" spans="1:11" ht="44.25" customHeight="1" x14ac:dyDescent="0.2">
      <c r="A163" s="937" t="s">
        <v>391</v>
      </c>
      <c r="B163" s="937"/>
      <c r="C163" s="243">
        <v>0.33</v>
      </c>
      <c r="D163" s="243">
        <f>+D164*$C$164+D165*$C$165+D166*$C$166+D167*$C$167+D168*$C$168+D169*$C$169+D170*$C$170+D171*$C$171+D172*$C$172+D173*$C$173+D174*$C$174+D175*$C$175</f>
        <v>0.15273333333333333</v>
      </c>
      <c r="E163" s="243">
        <f t="shared" ref="E163:K163" si="72">+E164*$C$164+E165*$C$165+E166*$C$166+E167*$C$167+E168*$C$168+E169*$C$169+E170*$C$170+E171*$C$171+E172*$C$172+E173*$C$173+E174*$C$174+E175*$C$175</f>
        <v>0.12148333333333333</v>
      </c>
      <c r="F163" s="243">
        <f t="shared" si="72"/>
        <v>0.68750000000000022</v>
      </c>
      <c r="G163" s="243">
        <f t="shared" si="72"/>
        <v>0.2360666666666667</v>
      </c>
      <c r="H163" s="243">
        <f t="shared" si="72"/>
        <v>0.15273333333333333</v>
      </c>
      <c r="I163" s="243">
        <f t="shared" si="72"/>
        <v>0.15273333333333333</v>
      </c>
      <c r="J163" s="243">
        <f t="shared" si="72"/>
        <v>0.15273333333333333</v>
      </c>
      <c r="K163" s="243">
        <f t="shared" si="72"/>
        <v>0.15273333333333333</v>
      </c>
    </row>
    <row r="164" spans="1:11" ht="82.5" customHeight="1" x14ac:dyDescent="0.2">
      <c r="A164" s="232" t="s">
        <v>794</v>
      </c>
      <c r="B164" s="232" t="s">
        <v>352</v>
      </c>
      <c r="C164" s="255">
        <v>8.3333333333333343E-2</v>
      </c>
      <c r="D164" s="233">
        <v>0.1666</v>
      </c>
      <c r="E164" s="233">
        <v>0.1666</v>
      </c>
      <c r="F164" s="247">
        <f t="shared" si="71"/>
        <v>1</v>
      </c>
      <c r="G164" s="233">
        <v>0.1666</v>
      </c>
      <c r="H164" s="233">
        <v>0.1666</v>
      </c>
      <c r="I164" s="233">
        <v>0.1666</v>
      </c>
      <c r="J164" s="233">
        <v>0.1666</v>
      </c>
      <c r="K164" s="233">
        <v>0.1666</v>
      </c>
    </row>
    <row r="165" spans="1:11" ht="72" customHeight="1" x14ac:dyDescent="0.2">
      <c r="A165" s="232" t="s">
        <v>795</v>
      </c>
      <c r="B165" s="232" t="s">
        <v>351</v>
      </c>
      <c r="C165" s="255">
        <v>8.3333333333333343E-2</v>
      </c>
      <c r="D165" s="233">
        <v>0.1666</v>
      </c>
      <c r="E165" s="233">
        <v>0.1666</v>
      </c>
      <c r="F165" s="247">
        <f t="shared" si="71"/>
        <v>1</v>
      </c>
      <c r="G165" s="233">
        <v>0.1666</v>
      </c>
      <c r="H165" s="233">
        <v>0.1666</v>
      </c>
      <c r="I165" s="233">
        <v>0.1666</v>
      </c>
      <c r="J165" s="233">
        <v>0.1666</v>
      </c>
      <c r="K165" s="233">
        <v>0.1666</v>
      </c>
    </row>
    <row r="166" spans="1:11" ht="51.75" customHeight="1" x14ac:dyDescent="0.2">
      <c r="A166" s="232" t="s">
        <v>796</v>
      </c>
      <c r="B166" s="232" t="s">
        <v>535</v>
      </c>
      <c r="C166" s="255">
        <v>8.3333333333333343E-2</v>
      </c>
      <c r="D166" s="233">
        <v>0.1666</v>
      </c>
      <c r="E166" s="233">
        <v>0.1666</v>
      </c>
      <c r="F166" s="247">
        <f t="shared" si="71"/>
        <v>1</v>
      </c>
      <c r="G166" s="233">
        <v>0.1666</v>
      </c>
      <c r="H166" s="233">
        <v>0.1666</v>
      </c>
      <c r="I166" s="233">
        <v>0.1666</v>
      </c>
      <c r="J166" s="233">
        <v>0.1666</v>
      </c>
      <c r="K166" s="233">
        <v>0.1666</v>
      </c>
    </row>
    <row r="167" spans="1:11" ht="85.5" customHeight="1" x14ac:dyDescent="0.2">
      <c r="A167" s="232" t="s">
        <v>797</v>
      </c>
      <c r="B167" s="232" t="s">
        <v>536</v>
      </c>
      <c r="C167" s="255">
        <v>8.3333333333333343E-2</v>
      </c>
      <c r="D167" s="233">
        <v>0.1666</v>
      </c>
      <c r="E167" s="233">
        <v>0.1666</v>
      </c>
      <c r="F167" s="247">
        <f t="shared" si="71"/>
        <v>1</v>
      </c>
      <c r="G167" s="233">
        <v>0.1666</v>
      </c>
      <c r="H167" s="233">
        <v>0.1666</v>
      </c>
      <c r="I167" s="233">
        <v>0.1666</v>
      </c>
      <c r="J167" s="233">
        <v>0.1666</v>
      </c>
      <c r="K167" s="233">
        <v>0.1666</v>
      </c>
    </row>
    <row r="168" spans="1:11" ht="63" customHeight="1" x14ac:dyDescent="0.2">
      <c r="A168" s="232" t="s">
        <v>798</v>
      </c>
      <c r="B168" s="232" t="s">
        <v>350</v>
      </c>
      <c r="C168" s="255">
        <v>8.3333333333333343E-2</v>
      </c>
      <c r="D168" s="233">
        <v>0.1666</v>
      </c>
      <c r="E168" s="233">
        <v>0.1666</v>
      </c>
      <c r="F168" s="247">
        <f t="shared" si="71"/>
        <v>1</v>
      </c>
      <c r="G168" s="233">
        <v>0.1666</v>
      </c>
      <c r="H168" s="233">
        <v>0.1666</v>
      </c>
      <c r="I168" s="233">
        <v>0.1666</v>
      </c>
      <c r="J168" s="233">
        <v>0.1666</v>
      </c>
      <c r="K168" s="233">
        <v>0.1666</v>
      </c>
    </row>
    <row r="169" spans="1:11" ht="61.5" customHeight="1" x14ac:dyDescent="0.2">
      <c r="A169" s="234" t="s">
        <v>799</v>
      </c>
      <c r="B169" s="232" t="s">
        <v>631</v>
      </c>
      <c r="C169" s="255">
        <v>8.3333333333333343E-2</v>
      </c>
      <c r="D169" s="233">
        <v>0.1666</v>
      </c>
      <c r="E169" s="233">
        <v>0.1666</v>
      </c>
      <c r="F169" s="247">
        <f t="shared" si="71"/>
        <v>1</v>
      </c>
      <c r="G169" s="233">
        <v>0.1666</v>
      </c>
      <c r="H169" s="233">
        <v>0.1666</v>
      </c>
      <c r="I169" s="233">
        <v>0.1666</v>
      </c>
      <c r="J169" s="233">
        <v>0.1666</v>
      </c>
      <c r="K169" s="233">
        <v>0.1666</v>
      </c>
    </row>
    <row r="170" spans="1:11" ht="79.5" customHeight="1" x14ac:dyDescent="0.2">
      <c r="A170" s="232" t="s">
        <v>800</v>
      </c>
      <c r="B170" s="232" t="s">
        <v>349</v>
      </c>
      <c r="C170" s="255">
        <v>8.3333333333333343E-2</v>
      </c>
      <c r="D170" s="233">
        <v>0.1666</v>
      </c>
      <c r="E170" s="233">
        <v>0.1666</v>
      </c>
      <c r="F170" s="247">
        <f t="shared" si="71"/>
        <v>1</v>
      </c>
      <c r="G170" s="233">
        <v>0.1666</v>
      </c>
      <c r="H170" s="233">
        <v>0.1666</v>
      </c>
      <c r="I170" s="233">
        <v>0.1666</v>
      </c>
      <c r="J170" s="233">
        <v>0.1666</v>
      </c>
      <c r="K170" s="233">
        <v>0.1666</v>
      </c>
    </row>
    <row r="171" spans="1:11" ht="69.75" customHeight="1" x14ac:dyDescent="0.2">
      <c r="A171" s="234" t="s">
        <v>801</v>
      </c>
      <c r="B171" s="232" t="s">
        <v>348</v>
      </c>
      <c r="C171" s="255">
        <v>8.3333333333333343E-2</v>
      </c>
      <c r="D171" s="233">
        <v>0.1666</v>
      </c>
      <c r="E171" s="233">
        <v>0.1666</v>
      </c>
      <c r="F171" s="247">
        <f t="shared" si="71"/>
        <v>1</v>
      </c>
      <c r="G171" s="233">
        <v>0.1666</v>
      </c>
      <c r="H171" s="233">
        <v>0.1666</v>
      </c>
      <c r="I171" s="233">
        <v>0.1666</v>
      </c>
      <c r="J171" s="233">
        <v>0.1666</v>
      </c>
      <c r="K171" s="233">
        <v>0.1666</v>
      </c>
    </row>
    <row r="172" spans="1:11" ht="68.25" customHeight="1" x14ac:dyDescent="0.2">
      <c r="A172" s="234" t="s">
        <v>802</v>
      </c>
      <c r="B172" s="232" t="s">
        <v>347</v>
      </c>
      <c r="C172" s="255">
        <v>8.3333333333333343E-2</v>
      </c>
      <c r="D172" s="233"/>
      <c r="E172" s="233"/>
      <c r="F172" s="233"/>
      <c r="G172" s="233">
        <v>1</v>
      </c>
      <c r="H172" s="233"/>
      <c r="I172" s="233"/>
      <c r="J172" s="233"/>
      <c r="K172" s="233"/>
    </row>
    <row r="173" spans="1:11" ht="64.5" customHeight="1" x14ac:dyDescent="0.2">
      <c r="A173" s="234" t="s">
        <v>803</v>
      </c>
      <c r="B173" s="232" t="s">
        <v>346</v>
      </c>
      <c r="C173" s="255">
        <v>8.3333333333333343E-2</v>
      </c>
      <c r="D173" s="233"/>
      <c r="E173" s="233"/>
      <c r="F173" s="233"/>
      <c r="G173" s="233"/>
      <c r="H173" s="233">
        <v>0.25</v>
      </c>
      <c r="I173" s="233">
        <v>0.25</v>
      </c>
      <c r="J173" s="233">
        <v>0.25</v>
      </c>
      <c r="K173" s="233">
        <v>0.25</v>
      </c>
    </row>
    <row r="174" spans="1:11" ht="49.5" customHeight="1" x14ac:dyDescent="0.2">
      <c r="A174" s="234" t="s">
        <v>804</v>
      </c>
      <c r="B174" s="232" t="s">
        <v>345</v>
      </c>
      <c r="C174" s="255">
        <v>8.3333333333333343E-2</v>
      </c>
      <c r="D174" s="233">
        <v>0.5</v>
      </c>
      <c r="E174" s="233">
        <f>+D174*0.25</f>
        <v>0.125</v>
      </c>
      <c r="F174" s="247">
        <f t="shared" ref="F174" si="73">+E174/D174</f>
        <v>0.25</v>
      </c>
      <c r="G174" s="233">
        <v>0.5</v>
      </c>
      <c r="H174" s="233"/>
      <c r="I174" s="233"/>
      <c r="J174" s="233"/>
      <c r="K174" s="233"/>
    </row>
    <row r="175" spans="1:11" ht="44.25" customHeight="1" x14ac:dyDescent="0.2">
      <c r="A175" s="234" t="s">
        <v>805</v>
      </c>
      <c r="B175" s="232" t="s">
        <v>344</v>
      </c>
      <c r="C175" s="255">
        <v>8.3333333333333343E-2</v>
      </c>
      <c r="D175" s="233"/>
      <c r="E175" s="233"/>
      <c r="F175" s="233"/>
      <c r="G175" s="233">
        <v>0</v>
      </c>
      <c r="H175" s="233">
        <v>0.25</v>
      </c>
      <c r="I175" s="233">
        <v>0.25</v>
      </c>
      <c r="J175" s="233">
        <v>0.25</v>
      </c>
      <c r="K175" s="233">
        <v>0.25</v>
      </c>
    </row>
    <row r="176" spans="1:11" ht="35.25" customHeight="1" x14ac:dyDescent="0.2">
      <c r="A176" s="937" t="s">
        <v>943</v>
      </c>
      <c r="B176" s="937"/>
      <c r="C176" s="243">
        <v>0.33</v>
      </c>
      <c r="D176" s="243">
        <f>+D177*$C$177+D178*$C$178+D179*$C$179+D180*$C$180+D181*$C$181+D182*$C$182+D183*$C$183+D184*$C$184+D185*$C$185</f>
        <v>0.16664444444444448</v>
      </c>
      <c r="E176" s="243">
        <f t="shared" ref="E176" si="74">+E177*$C$177+E178*$C$178+E179*$C$179+E180*$C$180+E181*$C$181+E182*$C$182+E183*$C$183+E184*$C$184+E185*$C$185</f>
        <v>0.16664444444444448</v>
      </c>
      <c r="F176" s="243">
        <f>+E176/D176</f>
        <v>1</v>
      </c>
      <c r="G176" s="243">
        <f t="shared" ref="G176:K176" si="75">+G177*$C$177+G178*$C$178+G179*$C$179+G180*$C$180+G181*$C$181+G182*$C$182+G183*$C$183+G184*$C$184+G185*$C$185</f>
        <v>0.16664444444444448</v>
      </c>
      <c r="H176" s="243">
        <f t="shared" si="75"/>
        <v>0.27775555555555559</v>
      </c>
      <c r="I176" s="243">
        <f t="shared" si="75"/>
        <v>0.27775555555555559</v>
      </c>
      <c r="J176" s="243">
        <f t="shared" si="75"/>
        <v>5.553333333333333E-2</v>
      </c>
      <c r="K176" s="243">
        <f t="shared" si="75"/>
        <v>5.553333333333333E-2</v>
      </c>
    </row>
    <row r="177" spans="1:11" ht="57.75" customHeight="1" x14ac:dyDescent="0.2">
      <c r="A177" s="235" t="s">
        <v>806</v>
      </c>
      <c r="B177" s="234" t="s">
        <v>539</v>
      </c>
      <c r="C177" s="256">
        <v>0.1111111111111111</v>
      </c>
      <c r="D177" s="236">
        <v>0.1666</v>
      </c>
      <c r="E177" s="236">
        <v>0.1666</v>
      </c>
      <c r="F177" s="247">
        <f t="shared" ref="F177:F183" si="76">+E177/D177</f>
        <v>1</v>
      </c>
      <c r="G177" s="236">
        <v>0.1666</v>
      </c>
      <c r="H177" s="236">
        <v>0.1666</v>
      </c>
      <c r="I177" s="236">
        <v>0.1666</v>
      </c>
      <c r="J177" s="236">
        <v>0.1666</v>
      </c>
      <c r="K177" s="236">
        <v>0.1666</v>
      </c>
    </row>
    <row r="178" spans="1:11" ht="69" customHeight="1" x14ac:dyDescent="0.2">
      <c r="A178" s="235" t="s">
        <v>807</v>
      </c>
      <c r="B178" s="234" t="s">
        <v>364</v>
      </c>
      <c r="C178" s="256">
        <v>0.1111111111111111</v>
      </c>
      <c r="D178" s="236">
        <v>0.25</v>
      </c>
      <c r="E178" s="236">
        <v>0.25</v>
      </c>
      <c r="F178" s="247">
        <f t="shared" si="76"/>
        <v>1</v>
      </c>
      <c r="G178" s="236">
        <v>0.25</v>
      </c>
      <c r="H178" s="236">
        <v>0.25</v>
      </c>
      <c r="I178" s="236">
        <v>0.25</v>
      </c>
      <c r="J178" s="236"/>
      <c r="K178" s="236"/>
    </row>
    <row r="179" spans="1:11" ht="66.75" customHeight="1" x14ac:dyDescent="0.2">
      <c r="A179" s="235" t="s">
        <v>808</v>
      </c>
      <c r="B179" s="234" t="s">
        <v>576</v>
      </c>
      <c r="C179" s="256">
        <v>0.1111111111111111</v>
      </c>
      <c r="D179" s="236">
        <v>0.25</v>
      </c>
      <c r="E179" s="236">
        <v>0.25</v>
      </c>
      <c r="F179" s="247">
        <f t="shared" si="76"/>
        <v>1</v>
      </c>
      <c r="G179" s="236">
        <v>0.25</v>
      </c>
      <c r="H179" s="236">
        <v>0.25</v>
      </c>
      <c r="I179" s="236">
        <v>0.25</v>
      </c>
      <c r="J179" s="236"/>
      <c r="K179" s="236"/>
    </row>
    <row r="180" spans="1:11" ht="68.25" customHeight="1" x14ac:dyDescent="0.2">
      <c r="A180" s="235" t="s">
        <v>809</v>
      </c>
      <c r="B180" s="234" t="s">
        <v>589</v>
      </c>
      <c r="C180" s="256">
        <v>0.1111111111111111</v>
      </c>
      <c r="D180" s="236">
        <v>0.1666</v>
      </c>
      <c r="E180" s="236">
        <v>0.1666</v>
      </c>
      <c r="F180" s="247">
        <f t="shared" si="76"/>
        <v>1</v>
      </c>
      <c r="G180" s="236">
        <v>0.1666</v>
      </c>
      <c r="H180" s="236">
        <v>0.1666</v>
      </c>
      <c r="I180" s="236">
        <v>0.1666</v>
      </c>
      <c r="J180" s="236">
        <v>0.1666</v>
      </c>
      <c r="K180" s="236">
        <v>0.1666</v>
      </c>
    </row>
    <row r="181" spans="1:11" ht="61.5" customHeight="1" x14ac:dyDescent="0.2">
      <c r="A181" s="235" t="s">
        <v>810</v>
      </c>
      <c r="B181" s="234" t="s">
        <v>577</v>
      </c>
      <c r="C181" s="256">
        <v>0.1111111111111111</v>
      </c>
      <c r="D181" s="236">
        <v>0.1666</v>
      </c>
      <c r="E181" s="236">
        <v>0.1666</v>
      </c>
      <c r="F181" s="247">
        <f t="shared" si="76"/>
        <v>1</v>
      </c>
      <c r="G181" s="236">
        <v>0.1666</v>
      </c>
      <c r="H181" s="236">
        <v>0.1666</v>
      </c>
      <c r="I181" s="236">
        <v>0.1666</v>
      </c>
      <c r="J181" s="236">
        <v>0.1666</v>
      </c>
      <c r="K181" s="236">
        <v>0.1666</v>
      </c>
    </row>
    <row r="182" spans="1:11" ht="75" customHeight="1" x14ac:dyDescent="0.2">
      <c r="A182" s="235" t="s">
        <v>811</v>
      </c>
      <c r="B182" s="234" t="s">
        <v>383</v>
      </c>
      <c r="C182" s="256">
        <v>0.1111111111111111</v>
      </c>
      <c r="D182" s="236">
        <v>0.25</v>
      </c>
      <c r="E182" s="236">
        <v>0.25</v>
      </c>
      <c r="F182" s="247">
        <f t="shared" si="76"/>
        <v>1</v>
      </c>
      <c r="G182" s="236">
        <v>0.25</v>
      </c>
      <c r="H182" s="236">
        <v>0.25</v>
      </c>
      <c r="I182" s="236">
        <v>0.25</v>
      </c>
      <c r="J182" s="236"/>
      <c r="K182" s="236"/>
    </row>
    <row r="183" spans="1:11" ht="59.25" customHeight="1" x14ac:dyDescent="0.2">
      <c r="A183" s="235" t="s">
        <v>812</v>
      </c>
      <c r="B183" s="234" t="s">
        <v>540</v>
      </c>
      <c r="C183" s="256">
        <v>0.1111111111111111</v>
      </c>
      <c r="D183" s="236">
        <v>0.25</v>
      </c>
      <c r="E183" s="236">
        <v>0.25</v>
      </c>
      <c r="F183" s="247">
        <f t="shared" si="76"/>
        <v>1</v>
      </c>
      <c r="G183" s="236">
        <v>0.25</v>
      </c>
      <c r="H183" s="236">
        <v>0.25</v>
      </c>
      <c r="I183" s="236">
        <v>0.25</v>
      </c>
      <c r="J183" s="236"/>
      <c r="K183" s="236"/>
    </row>
    <row r="184" spans="1:11" ht="45.75" customHeight="1" x14ac:dyDescent="0.2">
      <c r="A184" s="235" t="s">
        <v>813</v>
      </c>
      <c r="B184" s="234" t="s">
        <v>363</v>
      </c>
      <c r="C184" s="256">
        <v>0.1111111111111111</v>
      </c>
      <c r="D184" s="236"/>
      <c r="E184" s="236"/>
      <c r="F184" s="236"/>
      <c r="G184" s="236"/>
      <c r="H184" s="236"/>
      <c r="I184" s="236">
        <v>1</v>
      </c>
      <c r="J184" s="236"/>
      <c r="K184" s="236"/>
    </row>
    <row r="185" spans="1:11" ht="47.25" customHeight="1" x14ac:dyDescent="0.2">
      <c r="A185" s="235" t="s">
        <v>814</v>
      </c>
      <c r="B185" s="234" t="s">
        <v>362</v>
      </c>
      <c r="C185" s="256">
        <v>0.1111111111111111</v>
      </c>
      <c r="D185" s="236"/>
      <c r="E185" s="236"/>
      <c r="F185" s="236"/>
      <c r="G185" s="236"/>
      <c r="H185" s="236">
        <v>1</v>
      </c>
      <c r="I185" s="236"/>
      <c r="J185" s="236"/>
      <c r="K185" s="236"/>
    </row>
    <row r="186" spans="1:11" ht="26.25" customHeight="1" x14ac:dyDescent="0.2">
      <c r="A186" s="237"/>
      <c r="B186" s="221"/>
      <c r="C186" s="246"/>
      <c r="D186" s="242"/>
      <c r="E186" s="242"/>
      <c r="F186" s="242"/>
      <c r="G186" s="242"/>
      <c r="H186" s="242"/>
      <c r="I186" s="242"/>
      <c r="J186" s="242"/>
      <c r="K186" s="242"/>
    </row>
  </sheetData>
  <mergeCells count="36">
    <mergeCell ref="A6:B6"/>
    <mergeCell ref="A12:K12"/>
    <mergeCell ref="A109:B109"/>
    <mergeCell ref="A27:A28"/>
    <mergeCell ref="A24:A25"/>
    <mergeCell ref="A22:A23"/>
    <mergeCell ref="A9:B9"/>
    <mergeCell ref="A10:B10"/>
    <mergeCell ref="A11:B11"/>
    <mergeCell ref="A38:A39"/>
    <mergeCell ref="A33:A34"/>
    <mergeCell ref="A40:B40"/>
    <mergeCell ref="A47:B47"/>
    <mergeCell ref="A54:B54"/>
    <mergeCell ref="A55:B55"/>
    <mergeCell ref="A82:B82"/>
    <mergeCell ref="A176:B176"/>
    <mergeCell ref="A128:B128"/>
    <mergeCell ref="A99:A100"/>
    <mergeCell ref="A101:B101"/>
    <mergeCell ref="A116:B116"/>
    <mergeCell ref="A123:B123"/>
    <mergeCell ref="A142:B142"/>
    <mergeCell ref="A137:B137"/>
    <mergeCell ref="A143:B143"/>
    <mergeCell ref="A129:B129"/>
    <mergeCell ref="A163:B163"/>
    <mergeCell ref="A7:B7"/>
    <mergeCell ref="A8:B8"/>
    <mergeCell ref="A18:B18"/>
    <mergeCell ref="A26:B26"/>
    <mergeCell ref="A83:B83"/>
    <mergeCell ref="A58:B58"/>
    <mergeCell ref="A63:B63"/>
    <mergeCell ref="A75:B75"/>
    <mergeCell ref="A49:A50"/>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5" manualBreakCount="5">
    <brk id="14" max="16383" man="1"/>
    <brk id="53" max="16383" man="1"/>
    <brk id="81" max="16383" man="1"/>
    <brk id="127" max="16383" man="1"/>
    <brk id="141"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sheetPr>
  <dimension ref="A1:N186"/>
  <sheetViews>
    <sheetView zoomScale="63" zoomScaleNormal="63" workbookViewId="0">
      <pane ySplit="6" topLeftCell="A179" activePane="bottomLeft" state="frozen"/>
      <selection pane="bottomLeft" activeCell="A142" sqref="A142:I186"/>
    </sheetView>
  </sheetViews>
  <sheetFormatPr baseColWidth="10" defaultRowHeight="14.25" x14ac:dyDescent="0.2"/>
  <cols>
    <col min="1" max="1" width="54.875" style="211" customWidth="1"/>
    <col min="2" max="2" width="27.25" style="211" customWidth="1"/>
    <col min="3" max="3" width="6.875" style="245" customWidth="1"/>
    <col min="4" max="4" width="9.375" style="240" hidden="1" customWidth="1"/>
    <col min="5" max="5" width="11.5" style="240" hidden="1" customWidth="1"/>
    <col min="6" max="6" width="10.5" style="240" hidden="1" customWidth="1"/>
    <col min="7" max="9" width="9.375" style="240" customWidth="1"/>
    <col min="10" max="10" width="9.75" style="240" hidden="1" customWidth="1"/>
    <col min="11" max="13" width="9.375" style="240" hidden="1" customWidth="1"/>
    <col min="14" max="16384" width="11" style="211"/>
  </cols>
  <sheetData>
    <row r="1" spans="1:14" ht="20.25" x14ac:dyDescent="0.3">
      <c r="A1" s="258" t="s">
        <v>936</v>
      </c>
    </row>
    <row r="2" spans="1:14" ht="20.25" x14ac:dyDescent="0.3">
      <c r="A2" s="258" t="s">
        <v>1224</v>
      </c>
    </row>
    <row r="3" spans="1:14" ht="20.25" x14ac:dyDescent="0.3">
      <c r="A3" s="258" t="s">
        <v>1225</v>
      </c>
    </row>
    <row r="6" spans="1:14" ht="55.5" customHeight="1" x14ac:dyDescent="0.2">
      <c r="A6" s="941" t="s">
        <v>950</v>
      </c>
      <c r="B6" s="941"/>
      <c r="C6" s="241" t="s">
        <v>954</v>
      </c>
      <c r="D6" s="251">
        <v>2017</v>
      </c>
      <c r="E6" s="251" t="s">
        <v>1086</v>
      </c>
      <c r="F6" s="251" t="s">
        <v>1087</v>
      </c>
      <c r="G6" s="251">
        <v>2018</v>
      </c>
      <c r="H6" s="251" t="s">
        <v>1086</v>
      </c>
      <c r="I6" s="251" t="s">
        <v>1087</v>
      </c>
      <c r="J6" s="251">
        <v>2019</v>
      </c>
      <c r="K6" s="251">
        <v>2020</v>
      </c>
      <c r="L6" s="251">
        <v>2021</v>
      </c>
      <c r="M6" s="251">
        <v>2022</v>
      </c>
    </row>
    <row r="7" spans="1:14" ht="24.95" customHeight="1" x14ac:dyDescent="0.2">
      <c r="A7" s="934" t="s">
        <v>951</v>
      </c>
      <c r="B7" s="934"/>
      <c r="C7" s="253">
        <v>0.2</v>
      </c>
      <c r="D7" s="247">
        <f>+D17</f>
        <v>0.24676796115384614</v>
      </c>
      <c r="E7" s="247">
        <f>+E17</f>
        <v>0.25834415615384615</v>
      </c>
      <c r="F7" s="247">
        <f>+E7/D7</f>
        <v>1.0469112560069453</v>
      </c>
      <c r="G7" s="247">
        <f t="shared" ref="G7:M7" si="0">+G17</f>
        <v>0.16414325442307692</v>
      </c>
      <c r="H7" s="247">
        <f t="shared" ref="H7" si="1">+H17</f>
        <v>0.16414325442307692</v>
      </c>
      <c r="I7" s="247">
        <f>+H7/G7</f>
        <v>1</v>
      </c>
      <c r="J7" s="247">
        <f t="shared" si="0"/>
        <v>0.20335978461538462</v>
      </c>
      <c r="K7" s="247">
        <f t="shared" si="0"/>
        <v>0.11612837326923076</v>
      </c>
      <c r="L7" s="247">
        <f t="shared" si="0"/>
        <v>8.9739345769230774E-2</v>
      </c>
      <c r="M7" s="247">
        <f t="shared" si="0"/>
        <v>0.15817837326923076</v>
      </c>
      <c r="N7" s="240"/>
    </row>
    <row r="8" spans="1:14" ht="31.5" customHeight="1" x14ac:dyDescent="0.2">
      <c r="A8" s="934" t="s">
        <v>952</v>
      </c>
      <c r="B8" s="934"/>
      <c r="C8" s="253">
        <v>0.2</v>
      </c>
      <c r="D8" s="215">
        <f>+D54</f>
        <v>0.1983</v>
      </c>
      <c r="E8" s="215">
        <f t="shared" ref="E8" si="2">+E54</f>
        <v>0.15616170454545455</v>
      </c>
      <c r="F8" s="247">
        <f t="shared" ref="F8:F11" si="3">+E8/D8</f>
        <v>0.78750229221106682</v>
      </c>
      <c r="G8" s="215">
        <f t="shared" ref="G8:M8" si="4">+G54</f>
        <v>0.2121875</v>
      </c>
      <c r="H8" s="215">
        <f t="shared" ref="H8" si="5">+H54</f>
        <v>0.17073075000000001</v>
      </c>
      <c r="I8" s="247">
        <f t="shared" ref="I8:I10" si="6">+H8/G8</f>
        <v>0.80462209131075113</v>
      </c>
      <c r="J8" s="239">
        <f t="shared" si="4"/>
        <v>0.14621666666666666</v>
      </c>
      <c r="K8" s="239">
        <f t="shared" si="4"/>
        <v>0.16010416666666666</v>
      </c>
      <c r="L8" s="239">
        <f t="shared" si="4"/>
        <v>0.13579999999999998</v>
      </c>
      <c r="M8" s="239">
        <f t="shared" si="4"/>
        <v>0.14954999999999999</v>
      </c>
    </row>
    <row r="9" spans="1:14" ht="24.95" customHeight="1" x14ac:dyDescent="0.2">
      <c r="A9" s="934" t="s">
        <v>953</v>
      </c>
      <c r="B9" s="934"/>
      <c r="C9" s="253">
        <v>0.2</v>
      </c>
      <c r="D9" s="215">
        <f>+D82</f>
        <v>0.19729470588235296</v>
      </c>
      <c r="E9" s="215">
        <f t="shared" ref="E9" si="7">+E82</f>
        <v>0.19032488235294118</v>
      </c>
      <c r="F9" s="247">
        <f t="shared" si="3"/>
        <v>0.96467303317521413</v>
      </c>
      <c r="G9" s="215">
        <f t="shared" ref="G9:M9" si="8">+G82</f>
        <v>0.19879322128851543</v>
      </c>
      <c r="H9" s="215">
        <f t="shared" ref="H9" si="9">+H82</f>
        <v>0.19820498599439776</v>
      </c>
      <c r="I9" s="247">
        <f t="shared" si="6"/>
        <v>0.99704096905163608</v>
      </c>
      <c r="J9" s="239">
        <f t="shared" si="8"/>
        <v>0.12905941176470589</v>
      </c>
      <c r="K9" s="239">
        <f t="shared" si="8"/>
        <v>0.18973008403361347</v>
      </c>
      <c r="L9" s="239">
        <f t="shared" si="8"/>
        <v>0.11269705882352941</v>
      </c>
      <c r="M9" s="239">
        <f t="shared" si="8"/>
        <v>0.17252050420168069</v>
      </c>
    </row>
    <row r="10" spans="1:14" ht="41.25" customHeight="1" x14ac:dyDescent="0.2">
      <c r="A10" s="934" t="s">
        <v>947</v>
      </c>
      <c r="B10" s="934"/>
      <c r="C10" s="253">
        <v>0.2</v>
      </c>
      <c r="D10" s="215">
        <f>+D128</f>
        <v>0.25887500000000002</v>
      </c>
      <c r="E10" s="215">
        <f t="shared" ref="E10" si="10">+E128</f>
        <v>0.226435</v>
      </c>
      <c r="F10" s="247">
        <f t="shared" si="3"/>
        <v>0.87468855625301778</v>
      </c>
      <c r="G10" s="215">
        <f t="shared" ref="G10:M10" si="11">+G128</f>
        <v>0.1574464285714286</v>
      </c>
      <c r="H10" s="215">
        <f t="shared" ref="H10" si="12">+H128</f>
        <v>0.14554642857142858</v>
      </c>
      <c r="I10" s="247">
        <f t="shared" si="6"/>
        <v>0.92441873653170004</v>
      </c>
      <c r="J10" s="239">
        <f t="shared" si="11"/>
        <v>0.13387500000000002</v>
      </c>
      <c r="K10" s="239">
        <f t="shared" si="11"/>
        <v>0.1574464285714286</v>
      </c>
      <c r="L10" s="239">
        <f t="shared" si="11"/>
        <v>0.13387500000000002</v>
      </c>
      <c r="M10" s="239">
        <f t="shared" si="11"/>
        <v>0.15816071428571429</v>
      </c>
    </row>
    <row r="11" spans="1:14" ht="46.5" customHeight="1" x14ac:dyDescent="0.2">
      <c r="A11" s="934" t="s">
        <v>948</v>
      </c>
      <c r="B11" s="934"/>
      <c r="C11" s="253">
        <v>0.2</v>
      </c>
      <c r="D11" s="215">
        <f>+D142</f>
        <v>0.19525666666666672</v>
      </c>
      <c r="E11" s="215">
        <f t="shared" ref="E11" si="13">+E142</f>
        <v>0.18494416666666672</v>
      </c>
      <c r="F11" s="247">
        <f t="shared" si="3"/>
        <v>0.94718490192396332</v>
      </c>
      <c r="G11" s="215">
        <f t="shared" ref="G11:M11" si="14">+G142</f>
        <v>0.18365666666666672</v>
      </c>
      <c r="H11" s="215">
        <f t="shared" ref="H11" si="15">+H142</f>
        <v>0.18251129166666671</v>
      </c>
      <c r="I11" s="215">
        <f>+H11/G11</f>
        <v>0.99376349892008642</v>
      </c>
      <c r="J11" s="239">
        <f t="shared" si="14"/>
        <v>0.18704333333333337</v>
      </c>
      <c r="K11" s="239">
        <f t="shared" si="14"/>
        <v>0.22206333333333336</v>
      </c>
      <c r="L11" s="239">
        <f t="shared" si="14"/>
        <v>0.10793000000000001</v>
      </c>
      <c r="M11" s="239">
        <f t="shared" si="14"/>
        <v>0.10385000000000001</v>
      </c>
    </row>
    <row r="12" spans="1:14" ht="24.95" customHeight="1" x14ac:dyDescent="0.2">
      <c r="A12" s="942"/>
      <c r="B12" s="943"/>
      <c r="C12" s="943"/>
      <c r="D12" s="943"/>
      <c r="E12" s="943"/>
      <c r="F12" s="943"/>
      <c r="G12" s="943"/>
      <c r="H12" s="943"/>
      <c r="I12" s="943"/>
      <c r="J12" s="943"/>
      <c r="K12" s="943"/>
      <c r="L12" s="943"/>
      <c r="M12" s="944"/>
    </row>
    <row r="13" spans="1:14" ht="24.95" customHeight="1" x14ac:dyDescent="0.2">
      <c r="A13" s="237" t="s">
        <v>949</v>
      </c>
      <c r="B13" s="221"/>
      <c r="C13" s="246"/>
      <c r="D13" s="257">
        <f>+D7*$C$7+D8*$C$8+D9*$C$9+D10*$C$10+D11*$C$11</f>
        <v>0.2192988667405732</v>
      </c>
      <c r="E13" s="257">
        <f t="shared" ref="E13:M13" si="16">+E7*$C$7+E8*$C$8+E9*$C$9+E10*$C$10+E11*$C$11</f>
        <v>0.20324198194378174</v>
      </c>
      <c r="F13" s="257">
        <f t="shared" si="16"/>
        <v>0.92419200791404155</v>
      </c>
      <c r="G13" s="257">
        <f t="shared" si="16"/>
        <v>0.18324541418993753</v>
      </c>
      <c r="H13" s="257">
        <f t="shared" si="16"/>
        <v>0.17222734213111401</v>
      </c>
      <c r="I13" s="257">
        <f>+H13/G13</f>
        <v>0.93987259049548133</v>
      </c>
      <c r="J13" s="257">
        <f t="shared" si="16"/>
        <v>0.15991083927601812</v>
      </c>
      <c r="K13" s="257">
        <f t="shared" si="16"/>
        <v>0.16909447717485457</v>
      </c>
      <c r="L13" s="257">
        <f t="shared" si="16"/>
        <v>0.11600828091855206</v>
      </c>
      <c r="M13" s="257">
        <f t="shared" si="16"/>
        <v>0.14845191835132515</v>
      </c>
    </row>
    <row r="16" spans="1:14" ht="29.25" customHeight="1" x14ac:dyDescent="0.2">
      <c r="A16" s="213"/>
      <c r="B16" s="212" t="s">
        <v>4</v>
      </c>
      <c r="C16" s="241" t="s">
        <v>954</v>
      </c>
      <c r="D16" s="251">
        <v>2017</v>
      </c>
      <c r="E16" s="251" t="s">
        <v>1086</v>
      </c>
      <c r="F16" s="251" t="s">
        <v>1087</v>
      </c>
      <c r="G16" s="251">
        <v>2018</v>
      </c>
      <c r="H16" s="251" t="s">
        <v>1086</v>
      </c>
      <c r="I16" s="251" t="s">
        <v>1087</v>
      </c>
      <c r="J16" s="251">
        <v>2019</v>
      </c>
      <c r="K16" s="251">
        <v>2020</v>
      </c>
      <c r="L16" s="251">
        <v>2021</v>
      </c>
      <c r="M16" s="251">
        <v>2022</v>
      </c>
    </row>
    <row r="17" spans="1:14" ht="27" customHeight="1" x14ac:dyDescent="0.2">
      <c r="A17" s="217" t="s">
        <v>25</v>
      </c>
      <c r="B17" s="238"/>
      <c r="C17" s="248">
        <v>1</v>
      </c>
      <c r="D17" s="248">
        <f>+D18*$C$18+D26*$C$26+D40*$C$40+D47*$C$47</f>
        <v>0.24676796115384614</v>
      </c>
      <c r="E17" s="248">
        <f t="shared" ref="E17:M17" si="17">+E18*$C$18+E26*$C$26+E40*$C$40+E47*$C$47</f>
        <v>0.25834415615384615</v>
      </c>
      <c r="F17" s="248">
        <f t="shared" si="17"/>
        <v>1.0691798931554495</v>
      </c>
      <c r="G17" s="248">
        <f>+G18*$C$18+G26*$C$26+G40*$C$40+G47*$C$47</f>
        <v>0.16414325442307692</v>
      </c>
      <c r="H17" s="248">
        <f>+H18*$C$18+H26*$C$26+H40*$C$40+H47*$C$47</f>
        <v>0.16414325442307692</v>
      </c>
      <c r="I17" s="248">
        <f>+H17/G17</f>
        <v>1</v>
      </c>
      <c r="J17" s="248">
        <f t="shared" si="17"/>
        <v>0.20335978461538462</v>
      </c>
      <c r="K17" s="248">
        <f t="shared" si="17"/>
        <v>0.11612837326923076</v>
      </c>
      <c r="L17" s="248">
        <f t="shared" si="17"/>
        <v>8.9739345769230774E-2</v>
      </c>
      <c r="M17" s="248">
        <f t="shared" si="17"/>
        <v>0.15817837326923076</v>
      </c>
    </row>
    <row r="18" spans="1:14" ht="34.5" customHeight="1" x14ac:dyDescent="0.2">
      <c r="A18" s="935" t="s">
        <v>23</v>
      </c>
      <c r="B18" s="936"/>
      <c r="C18" s="249">
        <v>0.25</v>
      </c>
      <c r="D18" s="249">
        <f>+D19*$C$19+D20*$C$20+D21*$C$21+D22*$C$22+D23*$C$23+D24*$C$24+D25*$C$25</f>
        <v>0.16621213999999998</v>
      </c>
      <c r="E18" s="249">
        <f t="shared" ref="E18" si="18">+E19*$C$19+E20*$C$20+E21*$C$21+E22*$C$22+E23*$C$23+E24*$C$24+E25*$C$25</f>
        <v>0.21195014000000001</v>
      </c>
      <c r="F18" s="249">
        <f>+E18/D18</f>
        <v>1.2751784556771848</v>
      </c>
      <c r="G18" s="249">
        <f t="shared" ref="G18:M18" si="19">+G19*$C$19+G20*$C$20+G21*$C$21+G22*$C$22+G23*$C$23+G24*$C$24+G25*$C$25</f>
        <v>0.19374028000000001</v>
      </c>
      <c r="H18" s="249">
        <f t="shared" si="19"/>
        <v>0.19374028000000001</v>
      </c>
      <c r="I18" s="249">
        <f>+H18/G18</f>
        <v>1</v>
      </c>
      <c r="J18" s="249">
        <f t="shared" si="19"/>
        <v>0.47372628000000006</v>
      </c>
      <c r="K18" s="249">
        <f t="shared" si="19"/>
        <v>5.1807140000000002E-2</v>
      </c>
      <c r="L18" s="249">
        <f t="shared" si="19"/>
        <v>5.1807140000000002E-2</v>
      </c>
      <c r="M18" s="249">
        <f t="shared" si="19"/>
        <v>5.1807140000000002E-2</v>
      </c>
    </row>
    <row r="19" spans="1:14" ht="46.5" customHeight="1" x14ac:dyDescent="0.2">
      <c r="A19" s="222" t="s">
        <v>677</v>
      </c>
      <c r="B19" s="214" t="s">
        <v>469</v>
      </c>
      <c r="C19" s="253">
        <v>0.1429</v>
      </c>
      <c r="D19" s="216">
        <v>0.33329999999999999</v>
      </c>
      <c r="E19" s="216">
        <v>0.33329999999999999</v>
      </c>
      <c r="F19" s="247">
        <f t="shared" ref="F19:F21" si="20">+E19/D19</f>
        <v>1</v>
      </c>
      <c r="G19" s="216">
        <v>0.33329999999999999</v>
      </c>
      <c r="H19" s="216">
        <v>0.33329999999999999</v>
      </c>
      <c r="I19" s="216">
        <f>+H19/G19</f>
        <v>1</v>
      </c>
      <c r="J19" s="216">
        <v>0.33329999999999999</v>
      </c>
      <c r="K19" s="223"/>
      <c r="L19" s="223"/>
      <c r="M19" s="223"/>
    </row>
    <row r="20" spans="1:14" ht="45" customHeight="1" x14ac:dyDescent="0.2">
      <c r="A20" s="214" t="s">
        <v>678</v>
      </c>
      <c r="B20" s="214" t="s">
        <v>468</v>
      </c>
      <c r="C20" s="253">
        <v>0.1429</v>
      </c>
      <c r="D20" s="216">
        <v>0.17</v>
      </c>
      <c r="E20" s="216">
        <v>0.17</v>
      </c>
      <c r="F20" s="247">
        <f t="shared" si="20"/>
        <v>1</v>
      </c>
      <c r="G20" s="216">
        <v>0.1666</v>
      </c>
      <c r="H20" s="216">
        <v>0.1666</v>
      </c>
      <c r="I20" s="216">
        <f t="shared" ref="I20:I21" si="21">+H20/G20</f>
        <v>1</v>
      </c>
      <c r="J20" s="216">
        <v>0.1666</v>
      </c>
      <c r="K20" s="216">
        <v>0.1666</v>
      </c>
      <c r="L20" s="216">
        <v>0.1666</v>
      </c>
      <c r="M20" s="216">
        <v>0.1666</v>
      </c>
    </row>
    <row r="21" spans="1:14" ht="48" customHeight="1" x14ac:dyDescent="0.2">
      <c r="A21" s="214" t="s">
        <v>679</v>
      </c>
      <c r="B21" s="214" t="s">
        <v>627</v>
      </c>
      <c r="C21" s="253">
        <v>0.1429</v>
      </c>
      <c r="D21" s="216">
        <v>0.33329999999999999</v>
      </c>
      <c r="E21" s="216">
        <v>0.33329999999999999</v>
      </c>
      <c r="F21" s="247">
        <f t="shared" si="20"/>
        <v>1</v>
      </c>
      <c r="G21" s="216">
        <v>0.33329999999999999</v>
      </c>
      <c r="H21" s="216">
        <v>0.33329999999999999</v>
      </c>
      <c r="I21" s="216">
        <f t="shared" si="21"/>
        <v>1</v>
      </c>
      <c r="J21" s="216">
        <v>0.33329999999999999</v>
      </c>
      <c r="K21" s="223"/>
      <c r="L21" s="223"/>
      <c r="M21" s="223"/>
    </row>
    <row r="22" spans="1:14" ht="39" hidden="1" customHeight="1" x14ac:dyDescent="0.2">
      <c r="A22" s="945" t="s">
        <v>680</v>
      </c>
      <c r="B22" s="222" t="s">
        <v>29</v>
      </c>
      <c r="C22" s="253">
        <v>0.28000000000000003</v>
      </c>
      <c r="D22" s="216"/>
      <c r="E22" s="216"/>
      <c r="F22" s="216"/>
      <c r="G22" s="216"/>
      <c r="H22" s="216"/>
      <c r="I22" s="216"/>
      <c r="J22" s="472">
        <v>1</v>
      </c>
      <c r="K22" s="223"/>
      <c r="L22" s="216"/>
      <c r="M22" s="216"/>
    </row>
    <row r="23" spans="1:14" ht="52.5" hidden="1" customHeight="1" x14ac:dyDescent="0.2">
      <c r="A23" s="945"/>
      <c r="B23" s="222" t="s">
        <v>30</v>
      </c>
      <c r="C23" s="253"/>
      <c r="D23" s="216"/>
      <c r="E23" s="216"/>
      <c r="F23" s="216"/>
      <c r="G23" s="216"/>
      <c r="H23" s="216"/>
      <c r="I23" s="216"/>
      <c r="J23" s="216"/>
      <c r="K23" s="223"/>
      <c r="L23" s="216"/>
      <c r="M23" s="216"/>
    </row>
    <row r="24" spans="1:14" ht="63.75" customHeight="1" x14ac:dyDescent="0.2">
      <c r="A24" s="938" t="s">
        <v>681</v>
      </c>
      <c r="B24" s="214" t="s">
        <v>579</v>
      </c>
      <c r="C24" s="253">
        <v>0.28000000000000003</v>
      </c>
      <c r="D24" s="472">
        <f>33.33%/2</f>
        <v>0.16664999999999999</v>
      </c>
      <c r="E24" s="472">
        <v>0.33</v>
      </c>
      <c r="F24" s="473">
        <f t="shared" ref="F24" si="22">+E24/D24</f>
        <v>1.9801980198019804</v>
      </c>
      <c r="G24" s="472">
        <f>+(33.34%+20%)/2</f>
        <v>0.26670000000000005</v>
      </c>
      <c r="H24" s="472">
        <f>+(33.34%+20%)/2</f>
        <v>0.26670000000000005</v>
      </c>
      <c r="I24" s="216">
        <f t="shared" ref="I24" si="23">+H24/G24</f>
        <v>1</v>
      </c>
      <c r="J24" s="472">
        <f>+(33.33%+20%)/2</f>
        <v>0.26665</v>
      </c>
      <c r="K24" s="474">
        <v>0.1</v>
      </c>
      <c r="L24" s="474">
        <v>0.1</v>
      </c>
      <c r="M24" s="474">
        <v>0.1</v>
      </c>
      <c r="N24" s="240">
        <f>+D24+G24+J24+K24+L24+M24</f>
        <v>0.99999999999999989</v>
      </c>
    </row>
    <row r="25" spans="1:14" ht="89.25" hidden="1" customHeight="1" x14ac:dyDescent="0.2">
      <c r="A25" s="938"/>
      <c r="B25" s="214" t="s">
        <v>596</v>
      </c>
      <c r="C25" s="253"/>
      <c r="D25" s="216"/>
      <c r="E25" s="216"/>
      <c r="F25" s="216"/>
      <c r="G25" s="216"/>
      <c r="H25" s="216"/>
      <c r="I25" s="216"/>
      <c r="J25" s="216"/>
      <c r="K25" s="216"/>
      <c r="L25" s="216"/>
      <c r="M25" s="216"/>
    </row>
    <row r="26" spans="1:14" ht="34.5" customHeight="1" x14ac:dyDescent="0.2">
      <c r="A26" s="937" t="s">
        <v>39</v>
      </c>
      <c r="B26" s="937"/>
      <c r="C26" s="249">
        <v>0.25</v>
      </c>
      <c r="D26" s="249">
        <f>+D27*$C$27+D28*$C$28+D29*$C$29+D30*$C$30+D31*$C$31+D32*$C$32+D33*$C$33+D34*$C$34+D35*$C$35+D36*$C$36+D37*$C$37+D38*$C$38+D39*$C$39</f>
        <v>0.25921538461538463</v>
      </c>
      <c r="E26" s="249">
        <f t="shared" ref="E26" si="24">+E27*$C$27+E28*$C$28+E29*$C$29+E30*$C$30+E31*$C$31+E32*$C$32+E33*$C$33+E34*$C$34+E35*$C$35+E36*$C$36+E37*$C$37+E38*$C$38+E39*$C$39</f>
        <v>0.25921538461538463</v>
      </c>
      <c r="F26" s="249">
        <f>+E26/D26</f>
        <v>1</v>
      </c>
      <c r="G26" s="249">
        <f>+G27*$C$27+G28*$C$28+G29*$C$29+G30*$C$30+G31*$C$31+G32*$C$32+G33*$C$33+G34*$C$34+G35*$C$35+G36*$C$36+G37*$C$37+G38*$C$38+G39*$C$39</f>
        <v>0.15228730769230769</v>
      </c>
      <c r="H26" s="249">
        <f>+H27*$C$27+H28*$C$28+H29*$C$29+H30*$C$30+H31*$C$31+H32*$C$32+H33*$C$33+H34*$C$34+H35*$C$35+H36*$C$36+H37*$C$37+H38*$C$38+H39*$C$39</f>
        <v>0.15228730769230769</v>
      </c>
      <c r="I26" s="249">
        <f>+H26/G26</f>
        <v>1</v>
      </c>
      <c r="J26" s="243">
        <f t="shared" ref="J26:M26" si="25">+J27*$C$27+J28*$C$28+J29*$C$29+J30*$C$30+J31*$C$31+J32*$C$32+J33*$C$33+J34*$C$34+J35*$C$35+J36*$C$36+J37*$C$37+J38*$C$38+J39*$C$39</f>
        <v>8.3061538461538464E-2</v>
      </c>
      <c r="K26" s="243">
        <f t="shared" si="25"/>
        <v>0.15717192307692307</v>
      </c>
      <c r="L26" s="243">
        <f t="shared" si="25"/>
        <v>0.10717692307692309</v>
      </c>
      <c r="M26" s="243">
        <f t="shared" si="25"/>
        <v>0.15867192307692307</v>
      </c>
    </row>
    <row r="27" spans="1:14" ht="47.25" hidden="1" customHeight="1" x14ac:dyDescent="0.2">
      <c r="A27" s="938" t="s">
        <v>682</v>
      </c>
      <c r="B27" s="214" t="s">
        <v>41</v>
      </c>
      <c r="C27" s="253">
        <v>0.16</v>
      </c>
      <c r="D27" s="475">
        <f>100%/2</f>
        <v>0.5</v>
      </c>
      <c r="E27" s="475">
        <v>0.5</v>
      </c>
      <c r="F27" s="473">
        <f t="shared" ref="F27" si="26">+E27/D27</f>
        <v>1</v>
      </c>
      <c r="G27" s="475"/>
      <c r="H27" s="475"/>
      <c r="I27" s="216"/>
      <c r="J27" s="475"/>
      <c r="K27" s="475"/>
      <c r="L27" s="475"/>
      <c r="M27" s="475"/>
    </row>
    <row r="28" spans="1:14" ht="54.75" customHeight="1" x14ac:dyDescent="0.2">
      <c r="A28" s="938"/>
      <c r="B28" s="214" t="s">
        <v>544</v>
      </c>
      <c r="C28" s="253"/>
      <c r="D28" s="475"/>
      <c r="E28" s="475"/>
      <c r="F28" s="475"/>
      <c r="G28" s="475">
        <f>20%/2</f>
        <v>0.1</v>
      </c>
      <c r="H28" s="475">
        <f>20%/2</f>
        <v>0.1</v>
      </c>
      <c r="I28" s="216">
        <f t="shared" ref="I28:I48" si="27">+H28/G28</f>
        <v>1</v>
      </c>
      <c r="J28" s="475">
        <f t="shared" ref="J28:M28" si="28">20%/2</f>
        <v>0.1</v>
      </c>
      <c r="K28" s="475">
        <f t="shared" si="28"/>
        <v>0.1</v>
      </c>
      <c r="L28" s="475">
        <f t="shared" si="28"/>
        <v>0.1</v>
      </c>
      <c r="M28" s="475">
        <f t="shared" si="28"/>
        <v>0.1</v>
      </c>
    </row>
    <row r="29" spans="1:14" ht="64.5" customHeight="1" x14ac:dyDescent="0.2">
      <c r="A29" s="222" t="s">
        <v>683</v>
      </c>
      <c r="B29" s="214" t="s">
        <v>42</v>
      </c>
      <c r="C29" s="253">
        <v>7.6923076923076927E-2</v>
      </c>
      <c r="D29" s="216">
        <v>0.1666</v>
      </c>
      <c r="E29" s="216">
        <v>0.1666</v>
      </c>
      <c r="F29" s="247">
        <f t="shared" ref="F29" si="29">+E29/D29</f>
        <v>1</v>
      </c>
      <c r="G29" s="216">
        <v>0.1666</v>
      </c>
      <c r="H29" s="216">
        <v>0.1666</v>
      </c>
      <c r="I29" s="216">
        <f t="shared" si="27"/>
        <v>1</v>
      </c>
      <c r="J29" s="216">
        <v>0.1666</v>
      </c>
      <c r="K29" s="216">
        <v>0.1666</v>
      </c>
      <c r="L29" s="216">
        <v>0.1666</v>
      </c>
      <c r="M29" s="216">
        <v>0.1666</v>
      </c>
    </row>
    <row r="30" spans="1:14" ht="53.25" hidden="1" customHeight="1" x14ac:dyDescent="0.2">
      <c r="A30" s="214" t="s">
        <v>684</v>
      </c>
      <c r="B30" s="214" t="s">
        <v>50</v>
      </c>
      <c r="C30" s="253">
        <v>7.6923076923076927E-2</v>
      </c>
      <c r="D30" s="215"/>
      <c r="E30" s="215"/>
      <c r="F30" s="215"/>
      <c r="G30" s="215"/>
      <c r="H30" s="215"/>
      <c r="I30" s="216"/>
      <c r="J30" s="215">
        <v>0.25</v>
      </c>
      <c r="K30" s="215">
        <v>0.25</v>
      </c>
      <c r="L30" s="215">
        <v>0.25</v>
      </c>
      <c r="M30" s="215">
        <v>0.25</v>
      </c>
    </row>
    <row r="31" spans="1:14" ht="66.75" customHeight="1" x14ac:dyDescent="0.2">
      <c r="A31" s="214" t="s">
        <v>685</v>
      </c>
      <c r="B31" s="214" t="s">
        <v>463</v>
      </c>
      <c r="C31" s="253">
        <v>7.6923076923076927E-2</v>
      </c>
      <c r="D31" s="215">
        <v>0.5</v>
      </c>
      <c r="E31" s="215">
        <v>0.5</v>
      </c>
      <c r="F31" s="247">
        <f t="shared" ref="F31:F32" si="30">+E31/D31</f>
        <v>1</v>
      </c>
      <c r="G31" s="215">
        <v>0.5</v>
      </c>
      <c r="H31" s="215">
        <v>0.5</v>
      </c>
      <c r="I31" s="216">
        <f t="shared" si="27"/>
        <v>1</v>
      </c>
      <c r="J31" s="215"/>
      <c r="K31" s="215"/>
      <c r="L31" s="215"/>
      <c r="M31" s="215"/>
    </row>
    <row r="32" spans="1:14" ht="42.75" x14ac:dyDescent="0.2">
      <c r="A32" s="214" t="s">
        <v>686</v>
      </c>
      <c r="B32" s="214" t="s">
        <v>43</v>
      </c>
      <c r="C32" s="253">
        <v>7.6923076923076927E-2</v>
      </c>
      <c r="D32" s="215">
        <v>0.33</v>
      </c>
      <c r="E32" s="215">
        <v>0.33</v>
      </c>
      <c r="F32" s="247">
        <f t="shared" si="30"/>
        <v>1</v>
      </c>
      <c r="G32" s="215">
        <v>0.33</v>
      </c>
      <c r="H32" s="215">
        <v>0.33</v>
      </c>
      <c r="I32" s="216">
        <f t="shared" si="27"/>
        <v>1</v>
      </c>
      <c r="J32" s="215">
        <v>0.33</v>
      </c>
      <c r="K32" s="215"/>
      <c r="L32" s="215"/>
      <c r="M32" s="215"/>
    </row>
    <row r="33" spans="1:13" ht="28.5" hidden="1" customHeight="1" x14ac:dyDescent="0.2">
      <c r="A33" s="938" t="s">
        <v>687</v>
      </c>
      <c r="B33" s="214" t="s">
        <v>44</v>
      </c>
      <c r="C33" s="253">
        <v>0.15</v>
      </c>
      <c r="D33" s="475"/>
      <c r="E33" s="475"/>
      <c r="F33" s="475"/>
      <c r="G33" s="475"/>
      <c r="H33" s="475"/>
      <c r="I33" s="216"/>
      <c r="J33" s="475"/>
      <c r="K33" s="475">
        <v>0.33</v>
      </c>
      <c r="L33" s="475">
        <v>0.33</v>
      </c>
      <c r="M33" s="475">
        <v>0.34</v>
      </c>
    </row>
    <row r="34" spans="1:13" ht="36.75" hidden="1" customHeight="1" x14ac:dyDescent="0.2">
      <c r="A34" s="938"/>
      <c r="B34" s="214" t="s">
        <v>46</v>
      </c>
      <c r="C34" s="253"/>
      <c r="D34" s="475"/>
      <c r="E34" s="475"/>
      <c r="F34" s="475"/>
      <c r="G34" s="475"/>
      <c r="H34" s="475"/>
      <c r="I34" s="216"/>
      <c r="J34" s="475"/>
      <c r="K34" s="475"/>
      <c r="L34" s="475"/>
      <c r="M34" s="475"/>
    </row>
    <row r="35" spans="1:13" ht="65.25" hidden="1" customHeight="1" x14ac:dyDescent="0.2">
      <c r="A35" s="469" t="s">
        <v>688</v>
      </c>
      <c r="B35" s="214" t="s">
        <v>45</v>
      </c>
      <c r="C35" s="253">
        <v>7.6923076923076927E-2</v>
      </c>
      <c r="D35" s="215">
        <v>1</v>
      </c>
      <c r="E35" s="215">
        <v>1</v>
      </c>
      <c r="F35" s="247">
        <f t="shared" ref="F35:F37" si="31">+E35/D35</f>
        <v>1</v>
      </c>
      <c r="G35" s="215"/>
      <c r="H35" s="215"/>
      <c r="I35" s="216"/>
      <c r="J35" s="215"/>
      <c r="K35" s="215"/>
      <c r="L35" s="215"/>
      <c r="M35" s="215"/>
    </row>
    <row r="36" spans="1:13" ht="28.5" x14ac:dyDescent="0.2">
      <c r="A36" s="214" t="s">
        <v>689</v>
      </c>
      <c r="B36" s="214" t="s">
        <v>47</v>
      </c>
      <c r="C36" s="253">
        <v>7.6923076923076927E-2</v>
      </c>
      <c r="D36" s="216">
        <v>0.1666</v>
      </c>
      <c r="E36" s="216">
        <v>0.1666</v>
      </c>
      <c r="F36" s="247">
        <f t="shared" si="31"/>
        <v>1</v>
      </c>
      <c r="G36" s="216">
        <v>0.1666</v>
      </c>
      <c r="H36" s="216">
        <v>0.1666</v>
      </c>
      <c r="I36" s="216">
        <f t="shared" si="27"/>
        <v>1</v>
      </c>
      <c r="J36" s="216">
        <v>0.1666</v>
      </c>
      <c r="K36" s="216">
        <v>0.1666</v>
      </c>
      <c r="L36" s="216">
        <v>0.1666</v>
      </c>
      <c r="M36" s="216">
        <v>0.1666</v>
      </c>
    </row>
    <row r="37" spans="1:13" ht="54" customHeight="1" x14ac:dyDescent="0.2">
      <c r="A37" s="222" t="s">
        <v>690</v>
      </c>
      <c r="B37" s="214" t="s">
        <v>48</v>
      </c>
      <c r="C37" s="253">
        <v>7.6923076923076927E-2</v>
      </c>
      <c r="D37" s="216">
        <v>0.1666</v>
      </c>
      <c r="E37" s="216">
        <v>0.1666</v>
      </c>
      <c r="F37" s="247">
        <f t="shared" si="31"/>
        <v>1</v>
      </c>
      <c r="G37" s="216">
        <v>0.1666</v>
      </c>
      <c r="H37" s="216">
        <v>0.1666</v>
      </c>
      <c r="I37" s="216">
        <f t="shared" si="27"/>
        <v>1</v>
      </c>
      <c r="J37" s="216">
        <v>0.1666</v>
      </c>
      <c r="K37" s="216">
        <v>0.1666</v>
      </c>
      <c r="L37" s="216">
        <v>0.1666</v>
      </c>
      <c r="M37" s="216">
        <v>0.1666</v>
      </c>
    </row>
    <row r="38" spans="1:13" ht="62.25" customHeight="1" x14ac:dyDescent="0.2">
      <c r="A38" s="945" t="s">
        <v>691</v>
      </c>
      <c r="B38" s="214" t="s">
        <v>49</v>
      </c>
      <c r="C38" s="253">
        <v>0.15</v>
      </c>
      <c r="D38" s="475"/>
      <c r="E38" s="475"/>
      <c r="F38" s="475"/>
      <c r="G38" s="475">
        <v>0.33329999999999999</v>
      </c>
      <c r="H38" s="475">
        <v>0.33329999999999999</v>
      </c>
      <c r="I38" s="216">
        <f t="shared" si="27"/>
        <v>1</v>
      </c>
      <c r="J38" s="475"/>
      <c r="K38" s="475">
        <v>0.33329999999999999</v>
      </c>
      <c r="L38" s="475"/>
      <c r="M38" s="475">
        <v>0.33329999999999999</v>
      </c>
    </row>
    <row r="39" spans="1:13" ht="41.25" hidden="1" customHeight="1" x14ac:dyDescent="0.2">
      <c r="A39" s="945"/>
      <c r="B39" s="214" t="s">
        <v>467</v>
      </c>
      <c r="C39" s="253"/>
      <c r="D39" s="475"/>
      <c r="E39" s="475"/>
      <c r="F39" s="475"/>
      <c r="G39" s="475"/>
      <c r="H39" s="475"/>
      <c r="I39" s="216"/>
      <c r="J39" s="475"/>
      <c r="K39" s="475"/>
      <c r="L39" s="475"/>
      <c r="M39" s="475"/>
    </row>
    <row r="40" spans="1:13" ht="46.5" customHeight="1" x14ac:dyDescent="0.2">
      <c r="A40" s="937" t="s">
        <v>939</v>
      </c>
      <c r="B40" s="937"/>
      <c r="C40" s="249">
        <v>0.25</v>
      </c>
      <c r="D40" s="250">
        <f>+D41*$C$41+D42*$C$42+D43*$C$43+D44*$C$44+D45*$C$45+D46*$C$46</f>
        <v>0.19387209999999996</v>
      </c>
      <c r="E40" s="250">
        <f>+E41*$C$41+E42*$C$42+E43*$C$43+E44*$C$44+E45*$C$45+E46*$C$46</f>
        <v>0.19387209999999996</v>
      </c>
      <c r="F40" s="250">
        <f>+E40/D40</f>
        <v>1</v>
      </c>
      <c r="G40" s="250">
        <f t="shared" ref="G40:M40" si="32">+G41*$C$41+G42*$C$42+G43*$C$43+G44*$C$44+G45*$C$45+G46*$C$46</f>
        <v>0.19387209999999996</v>
      </c>
      <c r="H40" s="250">
        <f t="shared" si="32"/>
        <v>0.19387209999999996</v>
      </c>
      <c r="I40" s="250">
        <f>+H40/G40</f>
        <v>1</v>
      </c>
      <c r="J40" s="250">
        <f t="shared" si="32"/>
        <v>0.19553909999999997</v>
      </c>
      <c r="K40" s="250">
        <f t="shared" si="32"/>
        <v>0.13886109999999999</v>
      </c>
      <c r="L40" s="250">
        <f t="shared" si="32"/>
        <v>0.13886109999999999</v>
      </c>
      <c r="M40" s="250">
        <f t="shared" si="32"/>
        <v>0.13886109999999999</v>
      </c>
    </row>
    <row r="41" spans="1:13" ht="68.25" customHeight="1" x14ac:dyDescent="0.2">
      <c r="A41" s="222" t="s">
        <v>692</v>
      </c>
      <c r="B41" s="214" t="s">
        <v>473</v>
      </c>
      <c r="C41" s="253">
        <v>0.16669999999999999</v>
      </c>
      <c r="D41" s="215">
        <v>0.33</v>
      </c>
      <c r="E41" s="215">
        <v>0.33</v>
      </c>
      <c r="F41" s="247">
        <f t="shared" ref="F41:F46" si="33">+E41/D41</f>
        <v>1</v>
      </c>
      <c r="G41" s="215">
        <v>0.33</v>
      </c>
      <c r="H41" s="215">
        <v>0.33</v>
      </c>
      <c r="I41" s="216">
        <f t="shared" si="27"/>
        <v>1</v>
      </c>
      <c r="J41" s="215">
        <v>0.34</v>
      </c>
      <c r="K41" s="215"/>
      <c r="L41" s="215"/>
      <c r="M41" s="215"/>
    </row>
    <row r="42" spans="1:13" ht="76.5" customHeight="1" x14ac:dyDescent="0.2">
      <c r="A42" s="222" t="s">
        <v>693</v>
      </c>
      <c r="B42" s="222" t="s">
        <v>57</v>
      </c>
      <c r="C42" s="253">
        <v>0.16669999999999999</v>
      </c>
      <c r="D42" s="216">
        <v>0.1666</v>
      </c>
      <c r="E42" s="216">
        <v>0.1666</v>
      </c>
      <c r="F42" s="247">
        <f t="shared" si="33"/>
        <v>1</v>
      </c>
      <c r="G42" s="216">
        <v>0.1666</v>
      </c>
      <c r="H42" s="216">
        <v>0.1666</v>
      </c>
      <c r="I42" s="216">
        <f t="shared" si="27"/>
        <v>1</v>
      </c>
      <c r="J42" s="216">
        <v>0.1666</v>
      </c>
      <c r="K42" s="216">
        <v>0.1666</v>
      </c>
      <c r="L42" s="216">
        <v>0.1666</v>
      </c>
      <c r="M42" s="216">
        <v>0.1666</v>
      </c>
    </row>
    <row r="43" spans="1:13" ht="63.75" customHeight="1" x14ac:dyDescent="0.2">
      <c r="A43" s="222" t="s">
        <v>694</v>
      </c>
      <c r="B43" s="222" t="s">
        <v>57</v>
      </c>
      <c r="C43" s="253">
        <v>0.16669999999999999</v>
      </c>
      <c r="D43" s="216">
        <v>0.1666</v>
      </c>
      <c r="E43" s="216">
        <v>0.1666</v>
      </c>
      <c r="F43" s="247">
        <f t="shared" si="33"/>
        <v>1</v>
      </c>
      <c r="G43" s="216">
        <v>0.1666</v>
      </c>
      <c r="H43" s="216">
        <v>0.1666</v>
      </c>
      <c r="I43" s="216">
        <f t="shared" si="27"/>
        <v>1</v>
      </c>
      <c r="J43" s="216">
        <v>0.1666</v>
      </c>
      <c r="K43" s="216">
        <v>0.1666</v>
      </c>
      <c r="L43" s="216">
        <v>0.1666</v>
      </c>
      <c r="M43" s="216">
        <v>0.1666</v>
      </c>
    </row>
    <row r="44" spans="1:13" ht="57" customHeight="1" x14ac:dyDescent="0.2">
      <c r="A44" s="214" t="s">
        <v>695</v>
      </c>
      <c r="B44" s="214" t="s">
        <v>59</v>
      </c>
      <c r="C44" s="253">
        <v>0.16669999999999999</v>
      </c>
      <c r="D44" s="216">
        <v>0.1666</v>
      </c>
      <c r="E44" s="216">
        <v>0.1666</v>
      </c>
      <c r="F44" s="247">
        <f t="shared" si="33"/>
        <v>1</v>
      </c>
      <c r="G44" s="216">
        <v>0.1666</v>
      </c>
      <c r="H44" s="216">
        <v>0.1666</v>
      </c>
      <c r="I44" s="216">
        <f t="shared" si="27"/>
        <v>1</v>
      </c>
      <c r="J44" s="216">
        <v>0.1666</v>
      </c>
      <c r="K44" s="216">
        <v>0.1666</v>
      </c>
      <c r="L44" s="216">
        <v>0.1666</v>
      </c>
      <c r="M44" s="216">
        <v>0.1666</v>
      </c>
    </row>
    <row r="45" spans="1:13" ht="58.5" customHeight="1" x14ac:dyDescent="0.2">
      <c r="A45" s="214" t="s">
        <v>696</v>
      </c>
      <c r="B45" s="214" t="s">
        <v>58</v>
      </c>
      <c r="C45" s="253">
        <v>0.16669999999999999</v>
      </c>
      <c r="D45" s="216">
        <v>0.1666</v>
      </c>
      <c r="E45" s="216">
        <v>0.1666</v>
      </c>
      <c r="F45" s="247">
        <f t="shared" si="33"/>
        <v>1</v>
      </c>
      <c r="G45" s="216">
        <v>0.1666</v>
      </c>
      <c r="H45" s="216">
        <v>0.1666</v>
      </c>
      <c r="I45" s="216">
        <f t="shared" si="27"/>
        <v>1</v>
      </c>
      <c r="J45" s="216">
        <v>0.1666</v>
      </c>
      <c r="K45" s="216">
        <v>0.1666</v>
      </c>
      <c r="L45" s="216">
        <v>0.1666</v>
      </c>
      <c r="M45" s="216">
        <v>0.1666</v>
      </c>
    </row>
    <row r="46" spans="1:13" ht="57" customHeight="1" x14ac:dyDescent="0.2">
      <c r="A46" s="214" t="s">
        <v>697</v>
      </c>
      <c r="B46" s="214" t="s">
        <v>60</v>
      </c>
      <c r="C46" s="253">
        <v>0.16669999999999999</v>
      </c>
      <c r="D46" s="216">
        <v>0.1666</v>
      </c>
      <c r="E46" s="216">
        <v>0.1666</v>
      </c>
      <c r="F46" s="247">
        <f t="shared" si="33"/>
        <v>1</v>
      </c>
      <c r="G46" s="216">
        <v>0.1666</v>
      </c>
      <c r="H46" s="216">
        <v>0.1666</v>
      </c>
      <c r="I46" s="216">
        <f t="shared" si="27"/>
        <v>1</v>
      </c>
      <c r="J46" s="216">
        <v>0.1666</v>
      </c>
      <c r="K46" s="216">
        <v>0.1666</v>
      </c>
      <c r="L46" s="216">
        <v>0.1666</v>
      </c>
      <c r="M46" s="216">
        <v>0.1666</v>
      </c>
    </row>
    <row r="47" spans="1:13" ht="36" customHeight="1" x14ac:dyDescent="0.2">
      <c r="A47" s="937" t="s">
        <v>940</v>
      </c>
      <c r="B47" s="937"/>
      <c r="C47" s="249">
        <v>0.25</v>
      </c>
      <c r="D47" s="249">
        <f>+D48*$C$48+D49*$C$49+D50*$C$50+D51*$C$51+D52*$C$52+D53*$C$53</f>
        <v>0.36777222000000004</v>
      </c>
      <c r="E47" s="249">
        <f t="shared" ref="E47" si="34">+E48*$C$48+E49*$C$49+E50*$C$50+E51*$C$51+E52*$C$52+E53*$C$53</f>
        <v>0.36833900000000003</v>
      </c>
      <c r="F47" s="249">
        <f>+E47/D47</f>
        <v>1.0015411169446131</v>
      </c>
      <c r="G47" s="249">
        <f t="shared" ref="G47:M47" si="35">+G48*$C$48+G49*$C$49+G50*$C$50+G51*$C$51+G52*$C$52+G53*$C$53</f>
        <v>0.11667332999999999</v>
      </c>
      <c r="H47" s="249">
        <f t="shared" si="35"/>
        <v>0.11667332999999999</v>
      </c>
      <c r="I47" s="249">
        <f>+H47/G47</f>
        <v>1</v>
      </c>
      <c r="J47" s="243">
        <f t="shared" si="35"/>
        <v>6.1112219999999995E-2</v>
      </c>
      <c r="K47" s="243">
        <f t="shared" si="35"/>
        <v>0.11667332999999999</v>
      </c>
      <c r="L47" s="243">
        <f t="shared" si="35"/>
        <v>6.1112219999999995E-2</v>
      </c>
      <c r="M47" s="243">
        <f t="shared" si="35"/>
        <v>0.28337332999999998</v>
      </c>
    </row>
    <row r="48" spans="1:13" ht="74.25" customHeight="1" x14ac:dyDescent="0.2">
      <c r="A48" s="214" t="s">
        <v>698</v>
      </c>
      <c r="B48" s="214" t="s">
        <v>75</v>
      </c>
      <c r="C48" s="253">
        <v>0.16669999999999999</v>
      </c>
      <c r="D48" s="215"/>
      <c r="E48" s="215"/>
      <c r="F48" s="215"/>
      <c r="G48" s="215">
        <v>0.33329999999999999</v>
      </c>
      <c r="H48" s="215">
        <v>0.33329999999999999</v>
      </c>
      <c r="I48" s="216">
        <f t="shared" si="27"/>
        <v>1</v>
      </c>
      <c r="J48" s="215"/>
      <c r="K48" s="215">
        <v>0.33329999999999999</v>
      </c>
      <c r="L48" s="215"/>
      <c r="M48" s="215">
        <v>0.33329999999999999</v>
      </c>
    </row>
    <row r="49" spans="1:13" ht="65.25" hidden="1" customHeight="1" x14ac:dyDescent="0.2">
      <c r="A49" s="938" t="s">
        <v>699</v>
      </c>
      <c r="B49" s="214" t="s">
        <v>409</v>
      </c>
      <c r="C49" s="253">
        <v>0.34</v>
      </c>
      <c r="D49" s="475">
        <v>1</v>
      </c>
      <c r="E49" s="215">
        <v>1</v>
      </c>
      <c r="F49" s="247">
        <f t="shared" ref="F49:F50" si="36">+E49/D49</f>
        <v>1</v>
      </c>
      <c r="G49" s="215"/>
      <c r="H49" s="215"/>
      <c r="I49" s="215"/>
      <c r="J49" s="215"/>
      <c r="K49" s="215"/>
      <c r="L49" s="215"/>
      <c r="M49" s="215"/>
    </row>
    <row r="50" spans="1:13" ht="60" hidden="1" customHeight="1" x14ac:dyDescent="0.2">
      <c r="A50" s="938"/>
      <c r="B50" s="214" t="s">
        <v>76</v>
      </c>
      <c r="C50" s="253"/>
      <c r="D50" s="475"/>
      <c r="E50" s="215">
        <v>1</v>
      </c>
      <c r="F50" s="247" t="e">
        <f t="shared" si="36"/>
        <v>#DIV/0!</v>
      </c>
      <c r="G50" s="215"/>
      <c r="H50" s="215"/>
      <c r="I50" s="215"/>
      <c r="J50" s="215"/>
      <c r="K50" s="215"/>
      <c r="L50" s="215"/>
      <c r="M50" s="215"/>
    </row>
    <row r="51" spans="1:13" ht="82.5" customHeight="1" x14ac:dyDescent="0.2">
      <c r="A51" s="214" t="s">
        <v>700</v>
      </c>
      <c r="B51" s="214" t="s">
        <v>77</v>
      </c>
      <c r="C51" s="253">
        <v>0.16669999999999999</v>
      </c>
      <c r="D51" s="215"/>
      <c r="E51" s="215"/>
      <c r="F51" s="215"/>
      <c r="G51" s="215">
        <v>0.2</v>
      </c>
      <c r="H51" s="215">
        <v>0.2</v>
      </c>
      <c r="I51" s="216">
        <f t="shared" ref="I51:I52" si="37">+H51/G51</f>
        <v>1</v>
      </c>
      <c r="J51" s="215">
        <v>0.2</v>
      </c>
      <c r="K51" s="215">
        <v>0.2</v>
      </c>
      <c r="L51" s="215">
        <v>0.2</v>
      </c>
      <c r="M51" s="215">
        <v>0.2</v>
      </c>
    </row>
    <row r="52" spans="1:13" ht="42.75" x14ac:dyDescent="0.2">
      <c r="A52" s="214" t="s">
        <v>701</v>
      </c>
      <c r="B52" s="214" t="s">
        <v>476</v>
      </c>
      <c r="C52" s="253">
        <v>0.16669999999999999</v>
      </c>
      <c r="D52" s="215">
        <v>0.1666</v>
      </c>
      <c r="E52" s="215">
        <v>0.17</v>
      </c>
      <c r="F52" s="247">
        <f t="shared" ref="F52" si="38">+E52/D52</f>
        <v>1.0204081632653061</v>
      </c>
      <c r="G52" s="215">
        <v>0.1666</v>
      </c>
      <c r="H52" s="215">
        <v>0.1666</v>
      </c>
      <c r="I52" s="216">
        <f t="shared" si="37"/>
        <v>1</v>
      </c>
      <c r="J52" s="215">
        <v>0.1666</v>
      </c>
      <c r="K52" s="215">
        <v>0.1666</v>
      </c>
      <c r="L52" s="215">
        <v>0.1666</v>
      </c>
      <c r="M52" s="215">
        <v>0.1666</v>
      </c>
    </row>
    <row r="53" spans="1:13" ht="75.75" hidden="1" customHeight="1" x14ac:dyDescent="0.2">
      <c r="A53" s="214" t="s">
        <v>702</v>
      </c>
      <c r="B53" s="214" t="s">
        <v>78</v>
      </c>
      <c r="C53" s="253">
        <v>0.16669999999999999</v>
      </c>
      <c r="D53" s="215"/>
      <c r="E53" s="215"/>
      <c r="F53" s="215"/>
      <c r="G53" s="215"/>
      <c r="H53" s="215"/>
      <c r="I53" s="215"/>
      <c r="J53" s="215"/>
      <c r="K53" s="215"/>
      <c r="L53" s="215"/>
      <c r="M53" s="215">
        <v>1</v>
      </c>
    </row>
    <row r="54" spans="1:13" ht="38.25" customHeight="1" x14ac:dyDescent="0.2">
      <c r="A54" s="939" t="s">
        <v>117</v>
      </c>
      <c r="B54" s="939"/>
      <c r="C54" s="517">
        <v>1</v>
      </c>
      <c r="D54" s="517">
        <f>+D55*$C$55+D58*$C$58+D63*$C$63+D75*$C$75</f>
        <v>0.1983</v>
      </c>
      <c r="E54" s="517">
        <f t="shared" ref="E54:M54" si="39">+E55*$C$55+E58*$C$58+E63*$C$63+E75*$C$75</f>
        <v>0.15616170454545455</v>
      </c>
      <c r="F54" s="517">
        <f t="shared" si="39"/>
        <v>0.82215909090909089</v>
      </c>
      <c r="G54" s="517">
        <f t="shared" si="39"/>
        <v>0.2121875</v>
      </c>
      <c r="H54" s="517">
        <f t="shared" si="39"/>
        <v>0.17073075000000001</v>
      </c>
      <c r="I54" s="517">
        <f>+H54/G54</f>
        <v>0.80462209131075113</v>
      </c>
      <c r="J54" s="244">
        <f t="shared" si="39"/>
        <v>0.14621666666666666</v>
      </c>
      <c r="K54" s="244">
        <f t="shared" si="39"/>
        <v>0.16010416666666666</v>
      </c>
      <c r="L54" s="244">
        <f t="shared" si="39"/>
        <v>0.13579999999999998</v>
      </c>
      <c r="M54" s="244">
        <f t="shared" si="39"/>
        <v>0.14954999999999999</v>
      </c>
    </row>
    <row r="55" spans="1:13" ht="30.75" customHeight="1" x14ac:dyDescent="0.2">
      <c r="A55" s="937" t="s">
        <v>85</v>
      </c>
      <c r="B55" s="937"/>
      <c r="C55" s="249">
        <v>0.25</v>
      </c>
      <c r="D55" s="249">
        <f>+D56*$C$56+D57*$C$57</f>
        <v>0.25</v>
      </c>
      <c r="E55" s="249">
        <f t="shared" ref="E55" si="40">+E56*$C$56+E57*$C$57</f>
        <v>0.1</v>
      </c>
      <c r="F55" s="249">
        <f>+E55/D55</f>
        <v>0.4</v>
      </c>
      <c r="G55" s="249">
        <f t="shared" ref="G55:M55" si="41">+G56*$C$56+G57*$C$57</f>
        <v>0.25</v>
      </c>
      <c r="H55" s="249">
        <f t="shared" si="41"/>
        <v>0.1</v>
      </c>
      <c r="I55" s="249">
        <f>+H55/G55</f>
        <v>0.4</v>
      </c>
      <c r="J55" s="243">
        <f t="shared" si="41"/>
        <v>0.125</v>
      </c>
      <c r="K55" s="243">
        <f t="shared" si="41"/>
        <v>0.125</v>
      </c>
      <c r="L55" s="243">
        <f t="shared" si="41"/>
        <v>0.125</v>
      </c>
      <c r="M55" s="243">
        <f t="shared" si="41"/>
        <v>0.125</v>
      </c>
    </row>
    <row r="56" spans="1:13" ht="54.75" customHeight="1" x14ac:dyDescent="0.2">
      <c r="A56" s="214" t="s">
        <v>703</v>
      </c>
      <c r="B56" s="214" t="s">
        <v>115</v>
      </c>
      <c r="C56" s="253">
        <v>0.5</v>
      </c>
      <c r="D56" s="215">
        <v>0.5</v>
      </c>
      <c r="E56" s="215">
        <f>+D56*0.4</f>
        <v>0.2</v>
      </c>
      <c r="F56" s="247">
        <f t="shared" ref="F56" si="42">+E56/D56</f>
        <v>0.4</v>
      </c>
      <c r="G56" s="215">
        <v>0.5</v>
      </c>
      <c r="H56" s="215">
        <v>0.2</v>
      </c>
      <c r="I56" s="215">
        <f>+H56/G56</f>
        <v>0.4</v>
      </c>
      <c r="J56" s="215"/>
      <c r="K56" s="215"/>
      <c r="L56" s="215"/>
      <c r="M56" s="215"/>
    </row>
    <row r="57" spans="1:13" ht="96.75" hidden="1" customHeight="1" x14ac:dyDescent="0.2">
      <c r="A57" s="214" t="s">
        <v>704</v>
      </c>
      <c r="B57" s="214" t="s">
        <v>116</v>
      </c>
      <c r="C57" s="253">
        <v>0.5</v>
      </c>
      <c r="D57" s="215"/>
      <c r="E57" s="215"/>
      <c r="F57" s="215"/>
      <c r="G57" s="215"/>
      <c r="H57" s="215"/>
      <c r="I57" s="215"/>
      <c r="J57" s="215">
        <v>0.25</v>
      </c>
      <c r="K57" s="215">
        <v>0.25</v>
      </c>
      <c r="L57" s="215">
        <v>0.25</v>
      </c>
      <c r="M57" s="215">
        <v>0.25</v>
      </c>
    </row>
    <row r="58" spans="1:13" ht="36.75" customHeight="1" x14ac:dyDescent="0.2">
      <c r="A58" s="937" t="s">
        <v>121</v>
      </c>
      <c r="B58" s="937"/>
      <c r="C58" s="249">
        <v>0.25</v>
      </c>
      <c r="D58" s="249">
        <f>+D59*$C$59+D60*$C$60+D61*$C$61+D62*$C$62</f>
        <v>0.1666</v>
      </c>
      <c r="E58" s="249">
        <f t="shared" ref="E58" si="43">+E59*$C$59+E60*$C$60+E61*$C$61+E62*$C$62</f>
        <v>0.162435</v>
      </c>
      <c r="F58" s="249">
        <f>+E58/D58</f>
        <v>0.97499999999999998</v>
      </c>
      <c r="G58" s="249">
        <f t="shared" ref="G58:M58" si="44">+G59*$C$59+G60*$C$60+G61*$C$61+G62*$C$62</f>
        <v>0.1666</v>
      </c>
      <c r="H58" s="249">
        <f t="shared" si="44"/>
        <v>0.1666</v>
      </c>
      <c r="I58" s="249">
        <f>+H58/G58</f>
        <v>1</v>
      </c>
      <c r="J58" s="243">
        <f t="shared" si="44"/>
        <v>0.1666</v>
      </c>
      <c r="K58" s="243">
        <f t="shared" si="44"/>
        <v>0.1666</v>
      </c>
      <c r="L58" s="243">
        <f t="shared" si="44"/>
        <v>0.1666</v>
      </c>
      <c r="M58" s="243">
        <f t="shared" si="44"/>
        <v>0.1666</v>
      </c>
    </row>
    <row r="59" spans="1:13" ht="59.25" customHeight="1" x14ac:dyDescent="0.2">
      <c r="A59" s="214" t="s">
        <v>705</v>
      </c>
      <c r="B59" s="214" t="s">
        <v>122</v>
      </c>
      <c r="C59" s="253">
        <v>0.25</v>
      </c>
      <c r="D59" s="215">
        <v>0.1666</v>
      </c>
      <c r="E59" s="215">
        <f>+D59*0.9</f>
        <v>0.14993999999999999</v>
      </c>
      <c r="F59" s="247">
        <f t="shared" ref="F59:F62" si="45">+E59/D59</f>
        <v>0.89999999999999991</v>
      </c>
      <c r="G59" s="215">
        <v>0.1666</v>
      </c>
      <c r="H59" s="215">
        <v>0.1666</v>
      </c>
      <c r="I59" s="215">
        <f t="shared" ref="I59:I62" si="46">+H59/G59</f>
        <v>1</v>
      </c>
      <c r="J59" s="215">
        <v>0.1666</v>
      </c>
      <c r="K59" s="215">
        <v>0.1666</v>
      </c>
      <c r="L59" s="215">
        <v>0.1666</v>
      </c>
      <c r="M59" s="215">
        <v>0.1666</v>
      </c>
    </row>
    <row r="60" spans="1:13" ht="57" x14ac:dyDescent="0.2">
      <c r="A60" s="214" t="s">
        <v>706</v>
      </c>
      <c r="B60" s="214" t="s">
        <v>123</v>
      </c>
      <c r="C60" s="253">
        <v>0.25</v>
      </c>
      <c r="D60" s="215">
        <v>0.1666</v>
      </c>
      <c r="E60" s="215">
        <v>0.1666</v>
      </c>
      <c r="F60" s="247">
        <f t="shared" si="45"/>
        <v>1</v>
      </c>
      <c r="G60" s="215">
        <v>0.1666</v>
      </c>
      <c r="H60" s="215">
        <v>0.1666</v>
      </c>
      <c r="I60" s="215">
        <f t="shared" si="46"/>
        <v>1</v>
      </c>
      <c r="J60" s="215">
        <v>0.1666</v>
      </c>
      <c r="K60" s="215">
        <v>0.1666</v>
      </c>
      <c r="L60" s="215">
        <v>0.1666</v>
      </c>
      <c r="M60" s="215">
        <v>0.1666</v>
      </c>
    </row>
    <row r="61" spans="1:13" ht="57" x14ac:dyDescent="0.2">
      <c r="A61" s="214" t="s">
        <v>707</v>
      </c>
      <c r="B61" s="214" t="s">
        <v>124</v>
      </c>
      <c r="C61" s="253">
        <v>0.25</v>
      </c>
      <c r="D61" s="215">
        <v>0.1666</v>
      </c>
      <c r="E61" s="215">
        <v>0.1666</v>
      </c>
      <c r="F61" s="247">
        <f t="shared" si="45"/>
        <v>1</v>
      </c>
      <c r="G61" s="215">
        <v>0.1666</v>
      </c>
      <c r="H61" s="215">
        <v>0.1666</v>
      </c>
      <c r="I61" s="215">
        <f t="shared" si="46"/>
        <v>1</v>
      </c>
      <c r="J61" s="215">
        <v>0.1666</v>
      </c>
      <c r="K61" s="215">
        <v>0.1666</v>
      </c>
      <c r="L61" s="215">
        <v>0.1666</v>
      </c>
      <c r="M61" s="215">
        <v>0.1666</v>
      </c>
    </row>
    <row r="62" spans="1:13" ht="42.75" x14ac:dyDescent="0.2">
      <c r="A62" s="214" t="s">
        <v>708</v>
      </c>
      <c r="B62" s="214" t="s">
        <v>481</v>
      </c>
      <c r="C62" s="253">
        <v>0.25</v>
      </c>
      <c r="D62" s="215">
        <v>0.1666</v>
      </c>
      <c r="E62" s="215">
        <v>0.1666</v>
      </c>
      <c r="F62" s="247">
        <f t="shared" si="45"/>
        <v>1</v>
      </c>
      <c r="G62" s="215">
        <v>0.1666</v>
      </c>
      <c r="H62" s="215">
        <v>0.1666</v>
      </c>
      <c r="I62" s="215">
        <f t="shared" si="46"/>
        <v>1</v>
      </c>
      <c r="J62" s="215">
        <v>0.1666</v>
      </c>
      <c r="K62" s="215">
        <v>0.1666</v>
      </c>
      <c r="L62" s="215">
        <v>0.1666</v>
      </c>
      <c r="M62" s="215">
        <v>0.1666</v>
      </c>
    </row>
    <row r="63" spans="1:13" ht="35.25" customHeight="1" x14ac:dyDescent="0.2">
      <c r="A63" s="937" t="s">
        <v>369</v>
      </c>
      <c r="B63" s="937"/>
      <c r="C63" s="249">
        <v>0.25</v>
      </c>
      <c r="D63" s="249">
        <f>+D64*$C$64+D65*$C$65+D66*$C$66+D67*$C$67+D68*$C$68+D69*$C$69+D70*$C$70+D71*$C$71+D72*$C$72+D73*$C$73+D74*$C$74</f>
        <v>0.1666</v>
      </c>
      <c r="E63" s="249">
        <f t="shared" ref="E63" si="47">+E64*$C$64+E65*$C$65+E66*$C$66+E67*$C$67+E68*$C$68+E69*$C$69+E70*$C$70+E71*$C$71+E72*$C$72+E73*$C$73+E74*$C$74</f>
        <v>0.1522118181818182</v>
      </c>
      <c r="F63" s="249">
        <f>+E63/D63</f>
        <v>0.91363636363636369</v>
      </c>
      <c r="G63" s="249">
        <f t="shared" ref="G63:M63" si="48">+G64*$C$64+G65*$C$65+G66*$C$66+G67*$C$67+G68*$C$68+G69*$C$69+G70*$C$70+G71*$C$71+G72*$C$72+G73*$C$73+G74*$C$74</f>
        <v>0.1666</v>
      </c>
      <c r="H63" s="249">
        <f t="shared" si="48"/>
        <v>0.15077300000000002</v>
      </c>
      <c r="I63" s="249">
        <f>+H63/G63</f>
        <v>0.90500000000000014</v>
      </c>
      <c r="J63" s="243">
        <f t="shared" si="48"/>
        <v>0.1666</v>
      </c>
      <c r="K63" s="243">
        <f t="shared" si="48"/>
        <v>0.1666</v>
      </c>
      <c r="L63" s="243">
        <f t="shared" si="48"/>
        <v>0.1666</v>
      </c>
      <c r="M63" s="243">
        <f t="shared" si="48"/>
        <v>0.1666</v>
      </c>
    </row>
    <row r="64" spans="1:13" ht="65.25" customHeight="1" x14ac:dyDescent="0.2">
      <c r="A64" s="214" t="s">
        <v>709</v>
      </c>
      <c r="B64" s="214" t="s">
        <v>490</v>
      </c>
      <c r="C64" s="253">
        <v>9.0909090909090912E-2</v>
      </c>
      <c r="D64" s="215">
        <v>0.1666</v>
      </c>
      <c r="E64" s="215">
        <v>0.1666</v>
      </c>
      <c r="F64" s="247">
        <f t="shared" ref="F64:F74" si="49">+E64/D64</f>
        <v>1</v>
      </c>
      <c r="G64" s="215">
        <v>0.1666</v>
      </c>
      <c r="H64" s="215">
        <v>0.1666</v>
      </c>
      <c r="I64" s="215">
        <f>+H64/G64</f>
        <v>1</v>
      </c>
      <c r="J64" s="215">
        <v>0.1666</v>
      </c>
      <c r="K64" s="215">
        <v>0.1666</v>
      </c>
      <c r="L64" s="215">
        <v>0.1666</v>
      </c>
      <c r="M64" s="215">
        <v>0.1666</v>
      </c>
    </row>
    <row r="65" spans="1:13" ht="63.75" customHeight="1" x14ac:dyDescent="0.2">
      <c r="A65" s="214" t="s">
        <v>710</v>
      </c>
      <c r="B65" s="214" t="s">
        <v>132</v>
      </c>
      <c r="C65" s="253">
        <v>9.0909090909090912E-2</v>
      </c>
      <c r="D65" s="215">
        <v>0.1666</v>
      </c>
      <c r="E65" s="215">
        <f>+D65*0.5</f>
        <v>8.3299999999999999E-2</v>
      </c>
      <c r="F65" s="247">
        <f t="shared" si="49"/>
        <v>0.5</v>
      </c>
      <c r="G65" s="215">
        <v>0.1666</v>
      </c>
      <c r="H65" s="215">
        <f>16.66%*72.5%</f>
        <v>0.12078499999999999</v>
      </c>
      <c r="I65" s="215">
        <f t="shared" ref="I65:I81" si="50">+H65/G65</f>
        <v>0.72499999999999998</v>
      </c>
      <c r="J65" s="215">
        <v>0.1666</v>
      </c>
      <c r="K65" s="215">
        <v>0.1666</v>
      </c>
      <c r="L65" s="215">
        <v>0.1666</v>
      </c>
      <c r="M65" s="215">
        <v>0.1666</v>
      </c>
    </row>
    <row r="66" spans="1:13" ht="57" customHeight="1" x14ac:dyDescent="0.2">
      <c r="A66" s="214" t="s">
        <v>711</v>
      </c>
      <c r="B66" s="214" t="s">
        <v>133</v>
      </c>
      <c r="C66" s="253">
        <v>9.0909090909090912E-2</v>
      </c>
      <c r="D66" s="215">
        <v>0.1666</v>
      </c>
      <c r="E66" s="215">
        <v>0.1666</v>
      </c>
      <c r="F66" s="247">
        <f t="shared" si="49"/>
        <v>1</v>
      </c>
      <c r="G66" s="215">
        <v>0.1666</v>
      </c>
      <c r="H66" s="215">
        <v>0.1666</v>
      </c>
      <c r="I66" s="215">
        <f t="shared" si="50"/>
        <v>1</v>
      </c>
      <c r="J66" s="215">
        <v>0.1666</v>
      </c>
      <c r="K66" s="215">
        <v>0.1666</v>
      </c>
      <c r="L66" s="215">
        <v>0.1666</v>
      </c>
      <c r="M66" s="215">
        <v>0.1666</v>
      </c>
    </row>
    <row r="67" spans="1:13" ht="66.75" customHeight="1" x14ac:dyDescent="0.2">
      <c r="A67" s="214" t="s">
        <v>712</v>
      </c>
      <c r="B67" s="214" t="s">
        <v>134</v>
      </c>
      <c r="C67" s="253">
        <v>9.0909090909090912E-2</v>
      </c>
      <c r="D67" s="215">
        <v>0.1666</v>
      </c>
      <c r="E67" s="215">
        <v>0.1666</v>
      </c>
      <c r="F67" s="247">
        <f t="shared" si="49"/>
        <v>1</v>
      </c>
      <c r="G67" s="215">
        <v>0.1666</v>
      </c>
      <c r="H67" s="215">
        <v>0.1666</v>
      </c>
      <c r="I67" s="215">
        <f t="shared" si="50"/>
        <v>1</v>
      </c>
      <c r="J67" s="215">
        <v>0.1666</v>
      </c>
      <c r="K67" s="215">
        <v>0.1666</v>
      </c>
      <c r="L67" s="215">
        <v>0.1666</v>
      </c>
      <c r="M67" s="215">
        <v>0.1666</v>
      </c>
    </row>
    <row r="68" spans="1:13" ht="55.5" customHeight="1" x14ac:dyDescent="0.2">
      <c r="A68" s="214" t="s">
        <v>713</v>
      </c>
      <c r="B68" s="214" t="s">
        <v>135</v>
      </c>
      <c r="C68" s="253">
        <v>9.0909090909090912E-2</v>
      </c>
      <c r="D68" s="215">
        <v>0.1666</v>
      </c>
      <c r="E68" s="215">
        <v>0.1666</v>
      </c>
      <c r="F68" s="247">
        <f t="shared" si="49"/>
        <v>1</v>
      </c>
      <c r="G68" s="215">
        <v>0.1666</v>
      </c>
      <c r="H68" s="215">
        <f>16.66%*70%</f>
        <v>0.11661999999999999</v>
      </c>
      <c r="I68" s="215">
        <f t="shared" si="50"/>
        <v>0.7</v>
      </c>
      <c r="J68" s="215">
        <v>0.1666</v>
      </c>
      <c r="K68" s="215">
        <v>0.1666</v>
      </c>
      <c r="L68" s="215">
        <v>0.1666</v>
      </c>
      <c r="M68" s="215">
        <v>0.1666</v>
      </c>
    </row>
    <row r="69" spans="1:13" ht="54.75" customHeight="1" x14ac:dyDescent="0.2">
      <c r="A69" s="214" t="s">
        <v>714</v>
      </c>
      <c r="B69" s="214" t="s">
        <v>136</v>
      </c>
      <c r="C69" s="253">
        <v>9.0909090909090912E-2</v>
      </c>
      <c r="D69" s="215">
        <v>0.1666</v>
      </c>
      <c r="E69" s="215">
        <f>+(D69*0.5)*20%+(D69*0.5)*0.9</f>
        <v>9.1629999999999989E-2</v>
      </c>
      <c r="F69" s="247">
        <f t="shared" si="49"/>
        <v>0.54999999999999993</v>
      </c>
      <c r="G69" s="215">
        <v>0.1666</v>
      </c>
      <c r="H69" s="215">
        <f>16.66%*0.53</f>
        <v>8.8298000000000001E-2</v>
      </c>
      <c r="I69" s="215">
        <f t="shared" si="50"/>
        <v>0.53</v>
      </c>
      <c r="J69" s="215">
        <v>0.1666</v>
      </c>
      <c r="K69" s="215">
        <v>0.1666</v>
      </c>
      <c r="L69" s="215">
        <v>0.1666</v>
      </c>
      <c r="M69" s="215">
        <v>0.1666</v>
      </c>
    </row>
    <row r="70" spans="1:13" ht="62.25" customHeight="1" x14ac:dyDescent="0.2">
      <c r="A70" s="214" t="s">
        <v>715</v>
      </c>
      <c r="B70" s="214" t="s">
        <v>137</v>
      </c>
      <c r="C70" s="253">
        <v>9.0909090909090912E-2</v>
      </c>
      <c r="D70" s="215">
        <v>0.1666</v>
      </c>
      <c r="E70" s="215">
        <v>0.1666</v>
      </c>
      <c r="F70" s="247">
        <f t="shared" si="49"/>
        <v>1</v>
      </c>
      <c r="G70" s="215">
        <v>0.1666</v>
      </c>
      <c r="H70" s="215">
        <v>0.1666</v>
      </c>
      <c r="I70" s="215">
        <f t="shared" si="50"/>
        <v>1</v>
      </c>
      <c r="J70" s="215">
        <v>0.1666</v>
      </c>
      <c r="K70" s="215">
        <v>0.1666</v>
      </c>
      <c r="L70" s="215">
        <v>0.1666</v>
      </c>
      <c r="M70" s="215">
        <v>0.1666</v>
      </c>
    </row>
    <row r="71" spans="1:13" ht="70.5" customHeight="1" x14ac:dyDescent="0.2">
      <c r="A71" s="214" t="s">
        <v>716</v>
      </c>
      <c r="B71" s="214" t="s">
        <v>138</v>
      </c>
      <c r="C71" s="253">
        <v>9.0909090909090912E-2</v>
      </c>
      <c r="D71" s="215">
        <v>0.1666</v>
      </c>
      <c r="E71" s="215">
        <v>0.1666</v>
      </c>
      <c r="F71" s="247">
        <f t="shared" si="49"/>
        <v>1</v>
      </c>
      <c r="G71" s="215">
        <v>0.1666</v>
      </c>
      <c r="H71" s="215">
        <v>0.1666</v>
      </c>
      <c r="I71" s="215">
        <f t="shared" si="50"/>
        <v>1</v>
      </c>
      <c r="J71" s="215">
        <v>0.1666</v>
      </c>
      <c r="K71" s="215">
        <v>0.1666</v>
      </c>
      <c r="L71" s="215">
        <v>0.1666</v>
      </c>
      <c r="M71" s="215">
        <v>0.1666</v>
      </c>
    </row>
    <row r="72" spans="1:13" ht="59.25" customHeight="1" x14ac:dyDescent="0.2">
      <c r="A72" s="214" t="s">
        <v>717</v>
      </c>
      <c r="B72" s="214" t="s">
        <v>139</v>
      </c>
      <c r="C72" s="253">
        <v>9.0909090909090912E-2</v>
      </c>
      <c r="D72" s="215">
        <v>0.1666</v>
      </c>
      <c r="E72" s="215">
        <v>0.1666</v>
      </c>
      <c r="F72" s="247">
        <f t="shared" si="49"/>
        <v>1</v>
      </c>
      <c r="G72" s="215">
        <v>0.1666</v>
      </c>
      <c r="H72" s="215">
        <v>0.1666</v>
      </c>
      <c r="I72" s="215">
        <f t="shared" si="50"/>
        <v>1</v>
      </c>
      <c r="J72" s="215">
        <v>0.1666</v>
      </c>
      <c r="K72" s="215">
        <v>0.1666</v>
      </c>
      <c r="L72" s="215">
        <v>0.1666</v>
      </c>
      <c r="M72" s="215">
        <v>0.1666</v>
      </c>
    </row>
    <row r="73" spans="1:13" ht="42.75" x14ac:dyDescent="0.2">
      <c r="A73" s="214" t="s">
        <v>718</v>
      </c>
      <c r="B73" s="214" t="s">
        <v>140</v>
      </c>
      <c r="C73" s="253">
        <v>9.0909090909090912E-2</v>
      </c>
      <c r="D73" s="215">
        <v>0.1666</v>
      </c>
      <c r="E73" s="215">
        <v>0.1666</v>
      </c>
      <c r="F73" s="247">
        <f t="shared" si="49"/>
        <v>1</v>
      </c>
      <c r="G73" s="215">
        <v>0.1666</v>
      </c>
      <c r="H73" s="215">
        <v>0.1666</v>
      </c>
      <c r="I73" s="215">
        <f t="shared" si="50"/>
        <v>1</v>
      </c>
      <c r="J73" s="215">
        <v>0.1666</v>
      </c>
      <c r="K73" s="215">
        <v>0.1666</v>
      </c>
      <c r="L73" s="215">
        <v>0.1666</v>
      </c>
      <c r="M73" s="215">
        <v>0.1666</v>
      </c>
    </row>
    <row r="74" spans="1:13" ht="35.25" customHeight="1" x14ac:dyDescent="0.2">
      <c r="A74" s="214" t="s">
        <v>719</v>
      </c>
      <c r="B74" s="214" t="s">
        <v>486</v>
      </c>
      <c r="C74" s="253">
        <v>9.0909090909090912E-2</v>
      </c>
      <c r="D74" s="215">
        <v>0.1666</v>
      </c>
      <c r="E74" s="215">
        <v>0.1666</v>
      </c>
      <c r="F74" s="247">
        <f t="shared" si="49"/>
        <v>1</v>
      </c>
      <c r="G74" s="215">
        <v>0.1666</v>
      </c>
      <c r="H74" s="215">
        <v>0.1666</v>
      </c>
      <c r="I74" s="215">
        <f t="shared" si="50"/>
        <v>1</v>
      </c>
      <c r="J74" s="215">
        <v>0.1666</v>
      </c>
      <c r="K74" s="215">
        <v>0.1666</v>
      </c>
      <c r="L74" s="215">
        <v>0.1666</v>
      </c>
      <c r="M74" s="215">
        <v>0.1666</v>
      </c>
    </row>
    <row r="75" spans="1:13" ht="34.5" customHeight="1" x14ac:dyDescent="0.2">
      <c r="A75" s="937" t="s">
        <v>87</v>
      </c>
      <c r="B75" s="937"/>
      <c r="C75" s="249">
        <v>0.25</v>
      </c>
      <c r="D75" s="249">
        <f>+D76*$C$76+D77*$C$77+D78*$C$78+D79*$C$79+D80*$C$80+D81*$C$81</f>
        <v>0.21000000000000005</v>
      </c>
      <c r="E75" s="249">
        <f t="shared" ref="E75" si="51">+E76*$C$76+E77*$C$77+E78*$C$78+E79*$C$79+E80*$C$80+E81*$C$81</f>
        <v>0.21000000000000005</v>
      </c>
      <c r="F75" s="249">
        <f>+E75/D75</f>
        <v>1</v>
      </c>
      <c r="G75" s="249">
        <f t="shared" ref="G75:M75" si="52">+G76*$C$76+G77*$C$77+G78*$C$78+G79*$C$79+G80*$C$80+G81*$C$81</f>
        <v>0.26555000000000006</v>
      </c>
      <c r="H75" s="249">
        <f t="shared" si="52"/>
        <v>0.26555000000000006</v>
      </c>
      <c r="I75" s="249">
        <f>+H75/G75</f>
        <v>1</v>
      </c>
      <c r="J75" s="243">
        <f t="shared" si="52"/>
        <v>0.12666666666666668</v>
      </c>
      <c r="K75" s="243">
        <f t="shared" si="52"/>
        <v>0.18221666666666672</v>
      </c>
      <c r="L75" s="243">
        <f t="shared" si="52"/>
        <v>8.500000000000002E-2</v>
      </c>
      <c r="M75" s="243">
        <f t="shared" si="52"/>
        <v>0.14000000000000001</v>
      </c>
    </row>
    <row r="76" spans="1:13" ht="99.75" customHeight="1" x14ac:dyDescent="0.2">
      <c r="A76" s="214" t="s">
        <v>720</v>
      </c>
      <c r="B76" s="214" t="s">
        <v>90</v>
      </c>
      <c r="C76" s="253">
        <v>0.16666666666666669</v>
      </c>
      <c r="D76" s="216"/>
      <c r="E76" s="216"/>
      <c r="F76" s="216"/>
      <c r="G76" s="216">
        <v>0.33329999999999999</v>
      </c>
      <c r="H76" s="216">
        <v>0.33329999999999999</v>
      </c>
      <c r="I76" s="215">
        <f t="shared" si="50"/>
        <v>1</v>
      </c>
      <c r="J76" s="216"/>
      <c r="K76" s="216">
        <v>0.33329999999999999</v>
      </c>
      <c r="L76" s="216"/>
      <c r="M76" s="216">
        <v>0.33</v>
      </c>
    </row>
    <row r="77" spans="1:13" ht="50.25" customHeight="1" x14ac:dyDescent="0.2">
      <c r="A77" s="214" t="s">
        <v>721</v>
      </c>
      <c r="B77" s="214" t="s">
        <v>89</v>
      </c>
      <c r="C77" s="253">
        <v>0.16666666666666669</v>
      </c>
      <c r="D77" s="215">
        <v>0.5</v>
      </c>
      <c r="E77" s="215">
        <v>0.5</v>
      </c>
      <c r="F77" s="247">
        <f t="shared" ref="F77:F81" si="53">+E77/D77</f>
        <v>1</v>
      </c>
      <c r="G77" s="215">
        <v>0.5</v>
      </c>
      <c r="H77" s="215">
        <v>0.5</v>
      </c>
      <c r="I77" s="215">
        <f t="shared" si="50"/>
        <v>1</v>
      </c>
      <c r="J77" s="215"/>
      <c r="K77" s="215"/>
      <c r="L77" s="215"/>
      <c r="M77" s="215"/>
    </row>
    <row r="78" spans="1:13" ht="79.5" customHeight="1" x14ac:dyDescent="0.2">
      <c r="A78" s="214" t="s">
        <v>722</v>
      </c>
      <c r="B78" s="214" t="s">
        <v>494</v>
      </c>
      <c r="C78" s="253">
        <v>0.16666666666666669</v>
      </c>
      <c r="D78" s="215">
        <v>0.25</v>
      </c>
      <c r="E78" s="215">
        <v>0.25</v>
      </c>
      <c r="F78" s="247">
        <f t="shared" si="53"/>
        <v>1</v>
      </c>
      <c r="G78" s="215">
        <v>0.25</v>
      </c>
      <c r="H78" s="215">
        <v>0.25</v>
      </c>
      <c r="I78" s="215">
        <f t="shared" si="50"/>
        <v>1</v>
      </c>
      <c r="J78" s="215">
        <v>0.25</v>
      </c>
      <c r="K78" s="215">
        <v>0.25</v>
      </c>
      <c r="L78" s="215"/>
      <c r="M78" s="215"/>
    </row>
    <row r="79" spans="1:13" ht="63.75" customHeight="1" x14ac:dyDescent="0.2">
      <c r="A79" s="214" t="s">
        <v>723</v>
      </c>
      <c r="B79" s="214" t="s">
        <v>491</v>
      </c>
      <c r="C79" s="253">
        <v>0.16666666666666669</v>
      </c>
      <c r="D79" s="215">
        <v>0.17</v>
      </c>
      <c r="E79" s="215">
        <v>0.17</v>
      </c>
      <c r="F79" s="247">
        <f t="shared" si="53"/>
        <v>1</v>
      </c>
      <c r="G79" s="215">
        <v>0.17</v>
      </c>
      <c r="H79" s="215">
        <v>0.17</v>
      </c>
      <c r="I79" s="215">
        <f t="shared" si="50"/>
        <v>1</v>
      </c>
      <c r="J79" s="215">
        <v>0.17</v>
      </c>
      <c r="K79" s="215">
        <v>0.17</v>
      </c>
      <c r="L79" s="215">
        <v>0.17</v>
      </c>
      <c r="M79" s="215">
        <v>0.17</v>
      </c>
    </row>
    <row r="80" spans="1:13" ht="72" customHeight="1" x14ac:dyDescent="0.2">
      <c r="A80" s="214" t="s">
        <v>724</v>
      </c>
      <c r="B80" s="214" t="s">
        <v>91</v>
      </c>
      <c r="C80" s="253">
        <v>0.16666666666666669</v>
      </c>
      <c r="D80" s="215">
        <v>0.17</v>
      </c>
      <c r="E80" s="215">
        <v>0.17</v>
      </c>
      <c r="F80" s="247">
        <f t="shared" si="53"/>
        <v>1</v>
      </c>
      <c r="G80" s="215">
        <v>0.17</v>
      </c>
      <c r="H80" s="215">
        <v>0.17</v>
      </c>
      <c r="I80" s="215">
        <f t="shared" si="50"/>
        <v>1</v>
      </c>
      <c r="J80" s="215">
        <v>0.17</v>
      </c>
      <c r="K80" s="215">
        <v>0.17</v>
      </c>
      <c r="L80" s="215">
        <v>0.17</v>
      </c>
      <c r="M80" s="215">
        <v>0.17</v>
      </c>
    </row>
    <row r="81" spans="1:13" ht="71.25" customHeight="1" x14ac:dyDescent="0.2">
      <c r="A81" s="214" t="s">
        <v>725</v>
      </c>
      <c r="B81" s="214" t="s">
        <v>97</v>
      </c>
      <c r="C81" s="253">
        <v>0.16666666666666669</v>
      </c>
      <c r="D81" s="215">
        <v>0.17</v>
      </c>
      <c r="E81" s="215">
        <v>0.17</v>
      </c>
      <c r="F81" s="247">
        <f t="shared" si="53"/>
        <v>1</v>
      </c>
      <c r="G81" s="215">
        <v>0.17</v>
      </c>
      <c r="H81" s="215">
        <v>0.17</v>
      </c>
      <c r="I81" s="215">
        <f t="shared" si="50"/>
        <v>1</v>
      </c>
      <c r="J81" s="215">
        <v>0.17</v>
      </c>
      <c r="K81" s="215">
        <v>0.17</v>
      </c>
      <c r="L81" s="215">
        <v>0.17</v>
      </c>
      <c r="M81" s="215">
        <v>0.17</v>
      </c>
    </row>
    <row r="82" spans="1:13" ht="29.25" customHeight="1" x14ac:dyDescent="0.2">
      <c r="A82" s="939" t="s">
        <v>155</v>
      </c>
      <c r="B82" s="939"/>
      <c r="C82" s="517">
        <v>1</v>
      </c>
      <c r="D82" s="517">
        <f>+D83*$C$83+D101*$C$101+D109*$C$109+D116*$C$116+D123*$C$123</f>
        <v>0.19729470588235296</v>
      </c>
      <c r="E82" s="517">
        <f t="shared" ref="E82:M82" si="54">+E83*$C$83+E101*$C$101+E109*$C$109+E116*$C$116+E123*$C$123</f>
        <v>0.19032488235294118</v>
      </c>
      <c r="F82" s="517">
        <f t="shared" si="54"/>
        <v>0.96746399689282869</v>
      </c>
      <c r="G82" s="517">
        <f t="shared" si="54"/>
        <v>0.19879322128851543</v>
      </c>
      <c r="H82" s="517">
        <f t="shared" si="54"/>
        <v>0.19820498599439776</v>
      </c>
      <c r="I82" s="517">
        <f>+H82/G82</f>
        <v>0.99704096905163608</v>
      </c>
      <c r="J82" s="244">
        <f t="shared" si="54"/>
        <v>0.12905941176470589</v>
      </c>
      <c r="K82" s="244">
        <f t="shared" si="54"/>
        <v>0.18973008403361347</v>
      </c>
      <c r="L82" s="244">
        <f t="shared" si="54"/>
        <v>0.11269705882352941</v>
      </c>
      <c r="M82" s="244">
        <f t="shared" si="54"/>
        <v>0.17252050420168069</v>
      </c>
    </row>
    <row r="83" spans="1:13" ht="39.75" customHeight="1" x14ac:dyDescent="0.2">
      <c r="A83" s="937" t="s">
        <v>156</v>
      </c>
      <c r="B83" s="937"/>
      <c r="C83" s="249">
        <v>0.2</v>
      </c>
      <c r="D83" s="249">
        <f>+D84*$C$84+D85*$C$85+D86*$C$86+D87*$C$87+D88*$C$88+D89*$C$89+D90*$C$90+D91*$C$91+D92*$C$92+D93*$C$93+D94*$C$94+D95*$C$95+D96*$C$96+D97*$C$97+D98*$C$98+D99*$C$99+D100*$C$100</f>
        <v>0.23272352941176477</v>
      </c>
      <c r="E83" s="249">
        <f t="shared" ref="E83" si="55">+E84*$C$84+E85*$C$85+E86*$C$86+E87*$C$87+E88*$C$88+E89*$C$89+E90*$C$90+E91*$C$91+E92*$C$92+E93*$C$93+E94*$C$94+E95*$C$95+E96*$C$96+E97*$C$97+E98*$C$98+E99*$C$99+E100*$C$100</f>
        <v>0.20879941176470593</v>
      </c>
      <c r="F83" s="249">
        <f>+E83/D83</f>
        <v>0.89719940348305227</v>
      </c>
      <c r="G83" s="249">
        <f t="shared" ref="G83:M83" si="56">+G84*$C$84+G85*$C$85+G86*$C$86+G87*$C$87+G88*$C$88+G89*$C$89+G90*$C$90+G91*$C$91+G92*$C$92+G93*$C$93+G94*$C$94+G95*$C$95+G96*$C$96+G97*$C$97+G98*$C$98+G99*$C$99+G100*$C$100</f>
        <v>0.16134705882352943</v>
      </c>
      <c r="H83" s="249">
        <f t="shared" si="56"/>
        <v>0.1584058823529412</v>
      </c>
      <c r="I83" s="249">
        <f>+H83/G83</f>
        <v>0.98177111815961216</v>
      </c>
      <c r="J83" s="243">
        <f t="shared" si="56"/>
        <v>0.14154705882352941</v>
      </c>
      <c r="K83" s="243">
        <f t="shared" si="56"/>
        <v>0.19936470588235297</v>
      </c>
      <c r="L83" s="243">
        <f t="shared" si="56"/>
        <v>0.10723529411764707</v>
      </c>
      <c r="M83" s="243">
        <f t="shared" si="56"/>
        <v>0.15938823529411766</v>
      </c>
    </row>
    <row r="84" spans="1:13" ht="71.25" customHeight="1" x14ac:dyDescent="0.2">
      <c r="A84" s="214" t="s">
        <v>1095</v>
      </c>
      <c r="B84" s="214" t="s">
        <v>1096</v>
      </c>
      <c r="C84" s="254">
        <v>5.8823529411764712E-2</v>
      </c>
      <c r="D84" s="215"/>
      <c r="E84" s="215"/>
      <c r="F84" s="215"/>
      <c r="G84" s="215">
        <v>0.25</v>
      </c>
      <c r="H84" s="215">
        <v>0.25</v>
      </c>
      <c r="I84" s="215">
        <f>+H84/G84</f>
        <v>1</v>
      </c>
      <c r="J84" s="215">
        <v>0.25</v>
      </c>
      <c r="K84" s="215">
        <v>0.25</v>
      </c>
      <c r="L84" s="215">
        <v>0.25</v>
      </c>
      <c r="M84" s="215"/>
    </row>
    <row r="85" spans="1:13" ht="86.25" customHeight="1" x14ac:dyDescent="0.2">
      <c r="A85" s="214" t="s">
        <v>726</v>
      </c>
      <c r="B85" s="214" t="s">
        <v>394</v>
      </c>
      <c r="C85" s="254">
        <v>5.8823529411764712E-2</v>
      </c>
      <c r="D85" s="215">
        <v>0.1666</v>
      </c>
      <c r="E85" s="215">
        <v>0.1666</v>
      </c>
      <c r="F85" s="247">
        <f t="shared" ref="F85:F89" si="57">+E85/D85</f>
        <v>1</v>
      </c>
      <c r="G85" s="215">
        <v>0.1666</v>
      </c>
      <c r="H85" s="215">
        <v>0.1666</v>
      </c>
      <c r="I85" s="215">
        <f t="shared" ref="I85:I99" si="58">+H85/G85</f>
        <v>1</v>
      </c>
      <c r="J85" s="215">
        <v>0.1666</v>
      </c>
      <c r="K85" s="215">
        <v>0.1666</v>
      </c>
      <c r="L85" s="215">
        <v>0.1666</v>
      </c>
      <c r="M85" s="215">
        <v>0.1666</v>
      </c>
    </row>
    <row r="86" spans="1:13" ht="70.5" customHeight="1" x14ac:dyDescent="0.2">
      <c r="A86" s="214" t="s">
        <v>727</v>
      </c>
      <c r="B86" s="214" t="s">
        <v>496</v>
      </c>
      <c r="C86" s="254">
        <v>5.8823529411764712E-2</v>
      </c>
      <c r="D86" s="215">
        <v>0.1666</v>
      </c>
      <c r="E86" s="215">
        <v>0.1666</v>
      </c>
      <c r="F86" s="247">
        <f t="shared" si="57"/>
        <v>1</v>
      </c>
      <c r="G86" s="215">
        <v>0.1666</v>
      </c>
      <c r="H86" s="215">
        <v>0.1666</v>
      </c>
      <c r="I86" s="215">
        <f t="shared" si="58"/>
        <v>1</v>
      </c>
      <c r="J86" s="215">
        <v>0.1666</v>
      </c>
      <c r="K86" s="215">
        <v>0.1666</v>
      </c>
      <c r="L86" s="215">
        <v>0.1666</v>
      </c>
      <c r="M86" s="215">
        <v>0.1666</v>
      </c>
    </row>
    <row r="87" spans="1:13" ht="64.5" customHeight="1" x14ac:dyDescent="0.2">
      <c r="A87" s="214" t="s">
        <v>728</v>
      </c>
      <c r="B87" s="214" t="s">
        <v>188</v>
      </c>
      <c r="C87" s="254">
        <v>5.8823529411764712E-2</v>
      </c>
      <c r="D87" s="215">
        <v>0.25</v>
      </c>
      <c r="E87" s="215">
        <v>0.25</v>
      </c>
      <c r="F87" s="247">
        <f t="shared" si="57"/>
        <v>1</v>
      </c>
      <c r="G87" s="215">
        <v>0.25</v>
      </c>
      <c r="H87" s="215">
        <v>0.25</v>
      </c>
      <c r="I87" s="215">
        <f t="shared" si="58"/>
        <v>1</v>
      </c>
      <c r="J87" s="215">
        <v>0.25</v>
      </c>
      <c r="K87" s="215">
        <v>0.25</v>
      </c>
      <c r="L87" s="215"/>
      <c r="M87" s="215"/>
    </row>
    <row r="88" spans="1:13" ht="59.25" hidden="1" customHeight="1" x14ac:dyDescent="0.2">
      <c r="A88" s="214" t="s">
        <v>729</v>
      </c>
      <c r="B88" s="214" t="s">
        <v>189</v>
      </c>
      <c r="C88" s="254">
        <v>5.8823529411764712E-2</v>
      </c>
      <c r="D88" s="215">
        <v>1</v>
      </c>
      <c r="E88" s="215">
        <v>1</v>
      </c>
      <c r="F88" s="247">
        <f t="shared" si="57"/>
        <v>1</v>
      </c>
      <c r="G88" s="215"/>
      <c r="H88" s="215"/>
      <c r="I88" s="215"/>
      <c r="J88" s="215"/>
      <c r="K88" s="215"/>
      <c r="L88" s="215"/>
      <c r="M88" s="215"/>
    </row>
    <row r="89" spans="1:13" ht="86.25" customHeight="1" x14ac:dyDescent="0.2">
      <c r="A89" s="214" t="s">
        <v>730</v>
      </c>
      <c r="B89" s="214" t="s">
        <v>497</v>
      </c>
      <c r="C89" s="254">
        <v>5.8823529411764712E-2</v>
      </c>
      <c r="D89" s="215">
        <v>0.33329999999999999</v>
      </c>
      <c r="E89" s="215">
        <f>+D89*0.3</f>
        <v>9.9989999999999996E-2</v>
      </c>
      <c r="F89" s="247">
        <f t="shared" si="57"/>
        <v>0.3</v>
      </c>
      <c r="G89" s="215">
        <v>0.33329999999999999</v>
      </c>
      <c r="H89" s="215">
        <v>0.33329999999999999</v>
      </c>
      <c r="I89" s="215">
        <f t="shared" si="58"/>
        <v>1</v>
      </c>
      <c r="J89" s="215">
        <v>0.33329999999999999</v>
      </c>
      <c r="K89" s="215"/>
      <c r="L89" s="215"/>
      <c r="M89" s="215"/>
    </row>
    <row r="90" spans="1:13" ht="45.75" hidden="1" customHeight="1" x14ac:dyDescent="0.2">
      <c r="A90" s="214" t="s">
        <v>731</v>
      </c>
      <c r="B90" s="214" t="s">
        <v>397</v>
      </c>
      <c r="C90" s="254">
        <v>5.8823529411764712E-2</v>
      </c>
      <c r="D90" s="215"/>
      <c r="E90" s="215"/>
      <c r="F90" s="215"/>
      <c r="G90" s="215"/>
      <c r="H90" s="215"/>
      <c r="I90" s="215"/>
      <c r="J90" s="215"/>
      <c r="K90" s="215">
        <v>1</v>
      </c>
      <c r="L90" s="215"/>
      <c r="M90" s="215"/>
    </row>
    <row r="91" spans="1:13" ht="41.25" customHeight="1" x14ac:dyDescent="0.2">
      <c r="A91" s="214" t="s">
        <v>732</v>
      </c>
      <c r="B91" s="214" t="s">
        <v>191</v>
      </c>
      <c r="C91" s="254">
        <v>5.8823529411764712E-2</v>
      </c>
      <c r="D91" s="215">
        <v>0.1666</v>
      </c>
      <c r="E91" s="215">
        <v>0.1666</v>
      </c>
      <c r="F91" s="247">
        <f t="shared" ref="F91:F95" si="59">+E91/D91</f>
        <v>1</v>
      </c>
      <c r="G91" s="215">
        <v>0.1666</v>
      </c>
      <c r="H91" s="215">
        <v>0.1666</v>
      </c>
      <c r="I91" s="215">
        <f t="shared" si="58"/>
        <v>1</v>
      </c>
      <c r="J91" s="215">
        <v>0.1666</v>
      </c>
      <c r="K91" s="215">
        <v>0.1666</v>
      </c>
      <c r="L91" s="215">
        <v>0.1666</v>
      </c>
      <c r="M91" s="215">
        <v>0.1666</v>
      </c>
    </row>
    <row r="92" spans="1:13" ht="70.5" customHeight="1" x14ac:dyDescent="0.2">
      <c r="A92" s="214" t="s">
        <v>733</v>
      </c>
      <c r="B92" s="214" t="s">
        <v>398</v>
      </c>
      <c r="C92" s="254">
        <v>5.8823529411764712E-2</v>
      </c>
      <c r="D92" s="215">
        <v>0.1666</v>
      </c>
      <c r="E92" s="215">
        <v>0.1666</v>
      </c>
      <c r="F92" s="247">
        <f t="shared" si="59"/>
        <v>1</v>
      </c>
      <c r="G92" s="215">
        <v>0.1666</v>
      </c>
      <c r="H92" s="215">
        <v>0.1666</v>
      </c>
      <c r="I92" s="215">
        <f t="shared" si="58"/>
        <v>1</v>
      </c>
      <c r="J92" s="215">
        <v>0.1666</v>
      </c>
      <c r="K92" s="215">
        <v>0.1666</v>
      </c>
      <c r="L92" s="215">
        <v>0.1666</v>
      </c>
      <c r="M92" s="215">
        <v>0.1666</v>
      </c>
    </row>
    <row r="93" spans="1:13" ht="69" customHeight="1" x14ac:dyDescent="0.2">
      <c r="A93" s="214" t="s">
        <v>734</v>
      </c>
      <c r="B93" s="214" t="s">
        <v>192</v>
      </c>
      <c r="C93" s="254">
        <v>5.8823529411764712E-2</v>
      </c>
      <c r="D93" s="215">
        <v>0.1666</v>
      </c>
      <c r="E93" s="215">
        <v>0.1666</v>
      </c>
      <c r="F93" s="247">
        <f t="shared" si="59"/>
        <v>1</v>
      </c>
      <c r="G93" s="215">
        <v>0.1666</v>
      </c>
      <c r="H93" s="215">
        <v>0.1666</v>
      </c>
      <c r="I93" s="215">
        <f t="shared" si="58"/>
        <v>1</v>
      </c>
      <c r="J93" s="215">
        <v>0.1666</v>
      </c>
      <c r="K93" s="215">
        <v>0.1666</v>
      </c>
      <c r="L93" s="215">
        <v>0.1666</v>
      </c>
      <c r="M93" s="215">
        <v>0.1666</v>
      </c>
    </row>
    <row r="94" spans="1:13" ht="85.5" customHeight="1" x14ac:dyDescent="0.2">
      <c r="A94" s="214" t="s">
        <v>735</v>
      </c>
      <c r="B94" s="214" t="s">
        <v>399</v>
      </c>
      <c r="C94" s="254">
        <v>5.8823529411764712E-2</v>
      </c>
      <c r="D94" s="215">
        <v>0.1666</v>
      </c>
      <c r="E94" s="215">
        <v>0.1666</v>
      </c>
      <c r="F94" s="247">
        <f t="shared" si="59"/>
        <v>1</v>
      </c>
      <c r="G94" s="215">
        <v>0.1666</v>
      </c>
      <c r="H94" s="215">
        <v>0.1666</v>
      </c>
      <c r="I94" s="215">
        <f t="shared" si="58"/>
        <v>1</v>
      </c>
      <c r="J94" s="215">
        <v>0.1666</v>
      </c>
      <c r="K94" s="215">
        <v>0.1666</v>
      </c>
      <c r="L94" s="215">
        <v>0.1666</v>
      </c>
      <c r="M94" s="215">
        <v>0.1666</v>
      </c>
    </row>
    <row r="95" spans="1:13" ht="28.5" hidden="1" customHeight="1" x14ac:dyDescent="0.2">
      <c r="A95" s="214" t="s">
        <v>736</v>
      </c>
      <c r="B95" s="214" t="s">
        <v>955</v>
      </c>
      <c r="C95" s="254">
        <v>5.8823529411764712E-2</v>
      </c>
      <c r="D95" s="215">
        <v>1</v>
      </c>
      <c r="E95" s="215">
        <v>1</v>
      </c>
      <c r="F95" s="247">
        <f t="shared" si="59"/>
        <v>1</v>
      </c>
      <c r="G95" s="215"/>
      <c r="H95" s="215"/>
      <c r="I95" s="215"/>
      <c r="J95" s="215"/>
      <c r="K95" s="215"/>
      <c r="L95" s="215"/>
      <c r="M95" s="215"/>
    </row>
    <row r="96" spans="1:13" ht="28.5" x14ac:dyDescent="0.2">
      <c r="A96" s="214" t="s">
        <v>737</v>
      </c>
      <c r="B96" s="214" t="s">
        <v>956</v>
      </c>
      <c r="C96" s="254">
        <v>5.8823529411764712E-2</v>
      </c>
      <c r="D96" s="215"/>
      <c r="E96" s="215"/>
      <c r="F96" s="215"/>
      <c r="G96" s="215">
        <v>0.2</v>
      </c>
      <c r="H96" s="215">
        <v>0.2</v>
      </c>
      <c r="I96" s="215">
        <f t="shared" si="58"/>
        <v>1</v>
      </c>
      <c r="J96" s="215">
        <v>0.2</v>
      </c>
      <c r="K96" s="215">
        <v>0.2</v>
      </c>
      <c r="L96" s="215">
        <v>0.2</v>
      </c>
      <c r="M96" s="215">
        <v>0.2</v>
      </c>
    </row>
    <row r="97" spans="1:13" ht="57" x14ac:dyDescent="0.2">
      <c r="A97" s="214" t="s">
        <v>738</v>
      </c>
      <c r="B97" s="214" t="s">
        <v>194</v>
      </c>
      <c r="C97" s="254">
        <v>5.8823529411764712E-2</v>
      </c>
      <c r="D97" s="215">
        <v>0.2</v>
      </c>
      <c r="E97" s="215">
        <v>0.2</v>
      </c>
      <c r="F97" s="247">
        <f t="shared" ref="F97" si="60">+E97/D97</f>
        <v>1</v>
      </c>
      <c r="G97" s="215">
        <v>0.2</v>
      </c>
      <c r="H97" s="215">
        <f>20%*0.75</f>
        <v>0.15000000000000002</v>
      </c>
      <c r="I97" s="215">
        <f t="shared" si="58"/>
        <v>0.75000000000000011</v>
      </c>
      <c r="J97" s="215">
        <v>0.2</v>
      </c>
      <c r="K97" s="215">
        <v>0.2</v>
      </c>
      <c r="L97" s="215">
        <v>0.2</v>
      </c>
      <c r="M97" s="215"/>
    </row>
    <row r="98" spans="1:13" ht="62.25" hidden="1" customHeight="1" x14ac:dyDescent="0.2">
      <c r="A98" s="214" t="s">
        <v>739</v>
      </c>
      <c r="B98" s="214" t="s">
        <v>500</v>
      </c>
      <c r="C98" s="254">
        <v>5.8823529411764712E-2</v>
      </c>
      <c r="D98" s="215"/>
      <c r="E98" s="215"/>
      <c r="F98" s="215"/>
      <c r="G98" s="215"/>
      <c r="H98" s="215"/>
      <c r="I98" s="215"/>
      <c r="J98" s="215"/>
      <c r="K98" s="215"/>
      <c r="L98" s="215"/>
      <c r="M98" s="215">
        <v>1</v>
      </c>
    </row>
    <row r="99" spans="1:13" ht="51.75" customHeight="1" x14ac:dyDescent="0.2">
      <c r="A99" s="940" t="s">
        <v>740</v>
      </c>
      <c r="B99" s="222" t="s">
        <v>676</v>
      </c>
      <c r="C99" s="254">
        <v>0.12</v>
      </c>
      <c r="D99" s="476">
        <v>8.5000000000000006E-2</v>
      </c>
      <c r="E99" s="476"/>
      <c r="F99" s="476"/>
      <c r="G99" s="476">
        <f>+(33%+17%)/2</f>
        <v>0.25</v>
      </c>
      <c r="H99" s="476">
        <f>+(33%+17%)/2</f>
        <v>0.25</v>
      </c>
      <c r="I99" s="215">
        <f t="shared" si="58"/>
        <v>1</v>
      </c>
      <c r="J99" s="476">
        <v>8.5000000000000006E-2</v>
      </c>
      <c r="K99" s="476">
        <v>0.24</v>
      </c>
      <c r="L99" s="476">
        <v>8.5000000000000006E-2</v>
      </c>
      <c r="M99" s="476">
        <f>+(33%+17%)/2</f>
        <v>0.25</v>
      </c>
    </row>
    <row r="100" spans="1:13" ht="71.25" hidden="1" customHeight="1" x14ac:dyDescent="0.2">
      <c r="A100" s="940"/>
      <c r="B100" s="222" t="s">
        <v>647</v>
      </c>
      <c r="C100" s="254"/>
      <c r="D100" s="476"/>
      <c r="E100" s="476">
        <f>+D100*0.8</f>
        <v>0</v>
      </c>
      <c r="F100" s="473" t="e">
        <f t="shared" ref="F100" si="61">+E100/D100</f>
        <v>#DIV/0!</v>
      </c>
      <c r="G100" s="476"/>
      <c r="H100" s="476"/>
      <c r="I100" s="215"/>
      <c r="J100" s="476"/>
      <c r="K100" s="476"/>
      <c r="L100" s="476"/>
      <c r="M100" s="476"/>
    </row>
    <row r="101" spans="1:13" ht="34.5" customHeight="1" x14ac:dyDescent="0.2">
      <c r="A101" s="937" t="s">
        <v>196</v>
      </c>
      <c r="B101" s="937"/>
      <c r="C101" s="249">
        <v>0.2</v>
      </c>
      <c r="D101" s="249">
        <f>+D102*$C$102+D103*$C$103+D104*$C$104+D105*$C$105+D106*$C$106+D107*$C$107+D108*$C$108</f>
        <v>7.1400000000000005E-2</v>
      </c>
      <c r="E101" s="249">
        <f t="shared" ref="E101" si="62">+E102*$C$102+E103*$C$103+E104*$C$104+E105*$C$105+E106*$C$106+E107*$C$107+E108*$C$108</f>
        <v>7.1400000000000005E-2</v>
      </c>
      <c r="F101" s="249">
        <f>+E101/D101</f>
        <v>1</v>
      </c>
      <c r="G101" s="249">
        <f t="shared" ref="G101:M101" si="63">+G102*$C$102+G103*$C$103+G104*$C$104+G105*$C$105+G106*$C$106+G107*$C$107+G108*$C$108</f>
        <v>0.26138571428571433</v>
      </c>
      <c r="H101" s="249">
        <f t="shared" si="63"/>
        <v>0.26138571428571433</v>
      </c>
      <c r="I101" s="249">
        <f>+H101/G101</f>
        <v>1</v>
      </c>
      <c r="J101" s="243">
        <f t="shared" si="63"/>
        <v>7.1400000000000005E-2</v>
      </c>
      <c r="K101" s="243">
        <f t="shared" si="63"/>
        <v>0.26138571428571433</v>
      </c>
      <c r="L101" s="243">
        <f t="shared" si="63"/>
        <v>7.1400000000000005E-2</v>
      </c>
      <c r="M101" s="243">
        <f t="shared" si="63"/>
        <v>0.26281428571428572</v>
      </c>
    </row>
    <row r="102" spans="1:13" ht="54" customHeight="1" x14ac:dyDescent="0.2">
      <c r="A102" s="214" t="s">
        <v>741</v>
      </c>
      <c r="B102" s="214" t="s">
        <v>199</v>
      </c>
      <c r="C102" s="254">
        <v>0.14285714285714288</v>
      </c>
      <c r="D102" s="215">
        <v>0.1666</v>
      </c>
      <c r="E102" s="215">
        <v>0.1666</v>
      </c>
      <c r="F102" s="215"/>
      <c r="G102" s="215">
        <v>0.1666</v>
      </c>
      <c r="H102" s="215">
        <v>0.1666</v>
      </c>
      <c r="I102" s="215">
        <f>+H102/G102</f>
        <v>1</v>
      </c>
      <c r="J102" s="215">
        <v>0.1666</v>
      </c>
      <c r="K102" s="215">
        <v>0.1666</v>
      </c>
      <c r="L102" s="215">
        <v>0.1666</v>
      </c>
      <c r="M102" s="215">
        <v>0.1666</v>
      </c>
    </row>
    <row r="103" spans="1:13" ht="72" customHeight="1" x14ac:dyDescent="0.2">
      <c r="A103" s="214" t="s">
        <v>742</v>
      </c>
      <c r="B103" s="214" t="s">
        <v>200</v>
      </c>
      <c r="C103" s="254">
        <v>0.14285714285714288</v>
      </c>
      <c r="D103" s="215"/>
      <c r="E103" s="215"/>
      <c r="F103" s="215"/>
      <c r="G103" s="215">
        <v>0.33329999999999999</v>
      </c>
      <c r="H103" s="215">
        <v>0.33329999999999999</v>
      </c>
      <c r="I103" s="215">
        <f t="shared" ref="I103:I108" si="64">+H103/G103</f>
        <v>1</v>
      </c>
      <c r="J103" s="215"/>
      <c r="K103" s="215">
        <v>0.33329999999999999</v>
      </c>
      <c r="L103" s="215"/>
      <c r="M103" s="215">
        <v>0.33329999999999999</v>
      </c>
    </row>
    <row r="104" spans="1:13" ht="78.75" customHeight="1" x14ac:dyDescent="0.2">
      <c r="A104" s="214" t="s">
        <v>743</v>
      </c>
      <c r="B104" s="214" t="s">
        <v>201</v>
      </c>
      <c r="C104" s="254">
        <v>0.14285714285714288</v>
      </c>
      <c r="D104" s="215"/>
      <c r="E104" s="215"/>
      <c r="F104" s="215"/>
      <c r="G104" s="215">
        <v>0.33329999999999999</v>
      </c>
      <c r="H104" s="215">
        <v>0.33329999999999999</v>
      </c>
      <c r="I104" s="215">
        <f t="shared" si="64"/>
        <v>1</v>
      </c>
      <c r="J104" s="215"/>
      <c r="K104" s="215">
        <v>0.33329999999999999</v>
      </c>
      <c r="L104" s="215"/>
      <c r="M104" s="215">
        <v>0.33329999999999999</v>
      </c>
    </row>
    <row r="105" spans="1:13" ht="84.75" customHeight="1" x14ac:dyDescent="0.2">
      <c r="A105" s="222" t="s">
        <v>744</v>
      </c>
      <c r="B105" s="222" t="s">
        <v>455</v>
      </c>
      <c r="C105" s="254">
        <v>0.14285714285714288</v>
      </c>
      <c r="D105" s="215">
        <v>0.1666</v>
      </c>
      <c r="E105" s="215">
        <v>0.1666</v>
      </c>
      <c r="F105" s="215"/>
      <c r="G105" s="215">
        <v>0.1666</v>
      </c>
      <c r="H105" s="215">
        <v>0.1666</v>
      </c>
      <c r="I105" s="215">
        <f t="shared" si="64"/>
        <v>1</v>
      </c>
      <c r="J105" s="215">
        <v>0.1666</v>
      </c>
      <c r="K105" s="215">
        <v>0.1666</v>
      </c>
      <c r="L105" s="215">
        <v>0.1666</v>
      </c>
      <c r="M105" s="215">
        <v>0.1666</v>
      </c>
    </row>
    <row r="106" spans="1:13" ht="50.25" customHeight="1" x14ac:dyDescent="0.2">
      <c r="A106" s="214" t="s">
        <v>745</v>
      </c>
      <c r="B106" s="214" t="s">
        <v>204</v>
      </c>
      <c r="C106" s="254">
        <v>0.14285714285714288</v>
      </c>
      <c r="D106" s="215"/>
      <c r="E106" s="215"/>
      <c r="F106" s="215"/>
      <c r="G106" s="225">
        <v>0.33</v>
      </c>
      <c r="H106" s="225">
        <v>0.33</v>
      </c>
      <c r="I106" s="215">
        <f t="shared" si="64"/>
        <v>1</v>
      </c>
      <c r="J106" s="215"/>
      <c r="K106" s="225">
        <v>0.33</v>
      </c>
      <c r="L106" s="215"/>
      <c r="M106" s="225">
        <v>0.34</v>
      </c>
    </row>
    <row r="107" spans="1:13" ht="38.25" customHeight="1" x14ac:dyDescent="0.2">
      <c r="A107" s="214" t="s">
        <v>746</v>
      </c>
      <c r="B107" s="214" t="s">
        <v>203</v>
      </c>
      <c r="C107" s="254">
        <v>0.14285714285714288</v>
      </c>
      <c r="D107" s="215">
        <v>0.1666</v>
      </c>
      <c r="E107" s="215">
        <v>0.1666</v>
      </c>
      <c r="F107" s="215"/>
      <c r="G107" s="215">
        <v>0.1666</v>
      </c>
      <c r="H107" s="215">
        <v>0.1666</v>
      </c>
      <c r="I107" s="215">
        <f t="shared" si="64"/>
        <v>1</v>
      </c>
      <c r="J107" s="215">
        <v>0.1666</v>
      </c>
      <c r="K107" s="215">
        <v>0.1666</v>
      </c>
      <c r="L107" s="215">
        <v>0.1666</v>
      </c>
      <c r="M107" s="215">
        <v>0.1666</v>
      </c>
    </row>
    <row r="108" spans="1:13" ht="60.75" customHeight="1" x14ac:dyDescent="0.2">
      <c r="A108" s="214" t="s">
        <v>747</v>
      </c>
      <c r="B108" s="214" t="s">
        <v>205</v>
      </c>
      <c r="C108" s="254">
        <v>0.14285714285714288</v>
      </c>
      <c r="D108" s="215"/>
      <c r="E108" s="215"/>
      <c r="F108" s="215"/>
      <c r="G108" s="215">
        <v>0.33329999999999999</v>
      </c>
      <c r="H108" s="215">
        <v>0.33329999999999999</v>
      </c>
      <c r="I108" s="215">
        <f t="shared" si="64"/>
        <v>1</v>
      </c>
      <c r="J108" s="215"/>
      <c r="K108" s="215">
        <v>0.33329999999999999</v>
      </c>
      <c r="L108" s="215"/>
      <c r="M108" s="215">
        <v>0.33329999999999999</v>
      </c>
    </row>
    <row r="109" spans="1:13" ht="54" customHeight="1" x14ac:dyDescent="0.2">
      <c r="A109" s="937" t="s">
        <v>941</v>
      </c>
      <c r="B109" s="937"/>
      <c r="C109" s="249">
        <v>0.2</v>
      </c>
      <c r="D109" s="249">
        <f>+D110*$C$110+D111*$C$111+D112*$C$112+D113*$C$113+D114*$C$114+D115*$C$115</f>
        <v>0.3610666666666667</v>
      </c>
      <c r="E109" s="249">
        <f>+E110*$C$110+E111*$C$111+E112*$C$112+E113*$C$113+E114*$C$114+E115*$C$115</f>
        <v>0.3610666666666667</v>
      </c>
      <c r="F109" s="249">
        <f>+E109/D109</f>
        <v>1</v>
      </c>
      <c r="G109" s="249">
        <f t="shared" ref="G109:M109" si="65">+G110*$C$110+G111*$C$111+G112*$C$112+G113*$C$113+G114*$C$114+G115*$C$115</f>
        <v>0.19439999999999999</v>
      </c>
      <c r="H109" s="249">
        <f t="shared" si="65"/>
        <v>0.19439999999999999</v>
      </c>
      <c r="I109" s="249">
        <f>+H109/G109</f>
        <v>1</v>
      </c>
      <c r="J109" s="243">
        <f t="shared" si="65"/>
        <v>0.11106666666666667</v>
      </c>
      <c r="K109" s="243">
        <f t="shared" si="65"/>
        <v>0.11106666666666667</v>
      </c>
      <c r="L109" s="243">
        <f t="shared" si="65"/>
        <v>0.11106666666666667</v>
      </c>
      <c r="M109" s="243">
        <f t="shared" si="65"/>
        <v>0.11106666666666667</v>
      </c>
    </row>
    <row r="110" spans="1:13" ht="66" customHeight="1" x14ac:dyDescent="0.2">
      <c r="A110" s="226" t="s">
        <v>748</v>
      </c>
      <c r="B110" s="214" t="s">
        <v>402</v>
      </c>
      <c r="C110" s="254">
        <v>0.16666666666666669</v>
      </c>
      <c r="D110" s="215">
        <v>0.1666</v>
      </c>
      <c r="E110" s="215">
        <v>0.1666</v>
      </c>
      <c r="F110" s="215">
        <f>+E110/D110</f>
        <v>1</v>
      </c>
      <c r="G110" s="215">
        <v>0.1666</v>
      </c>
      <c r="H110" s="215">
        <v>0.1666</v>
      </c>
      <c r="I110" s="215">
        <f>+H110/G110</f>
        <v>1</v>
      </c>
      <c r="J110" s="215">
        <v>0.1666</v>
      </c>
      <c r="K110" s="215">
        <v>0.1666</v>
      </c>
      <c r="L110" s="215">
        <v>0.1666</v>
      </c>
      <c r="M110" s="215">
        <v>0.1666</v>
      </c>
    </row>
    <row r="111" spans="1:13" ht="74.25" customHeight="1" x14ac:dyDescent="0.2">
      <c r="A111" s="226" t="s">
        <v>749</v>
      </c>
      <c r="B111" s="214" t="s">
        <v>405</v>
      </c>
      <c r="C111" s="254">
        <v>0.16666666666666669</v>
      </c>
      <c r="D111" s="215">
        <v>0.5</v>
      </c>
      <c r="E111" s="215">
        <v>0.5</v>
      </c>
      <c r="F111" s="215">
        <f t="shared" ref="F111:F127" si="66">+E111/D111</f>
        <v>1</v>
      </c>
      <c r="G111" s="215">
        <v>0.5</v>
      </c>
      <c r="H111" s="215">
        <v>0.5</v>
      </c>
      <c r="I111" s="215">
        <f t="shared" ref="I111:I115" si="67">+H111/G111</f>
        <v>1</v>
      </c>
      <c r="J111" s="215"/>
      <c r="K111" s="215"/>
      <c r="L111" s="215"/>
      <c r="M111" s="215"/>
    </row>
    <row r="112" spans="1:13" ht="47.25" hidden="1" customHeight="1" x14ac:dyDescent="0.2">
      <c r="A112" s="226" t="s">
        <v>750</v>
      </c>
      <c r="B112" s="214" t="s">
        <v>229</v>
      </c>
      <c r="C112" s="254">
        <v>0.16666666666666669</v>
      </c>
      <c r="D112" s="215">
        <v>1</v>
      </c>
      <c r="E112" s="215">
        <v>1</v>
      </c>
      <c r="F112" s="215">
        <f t="shared" si="66"/>
        <v>1</v>
      </c>
      <c r="G112" s="215"/>
      <c r="H112" s="215"/>
      <c r="I112" s="215"/>
      <c r="J112" s="215"/>
      <c r="K112" s="215"/>
      <c r="L112" s="215"/>
      <c r="M112" s="215"/>
    </row>
    <row r="113" spans="1:13" ht="57" customHeight="1" x14ac:dyDescent="0.2">
      <c r="A113" s="226" t="s">
        <v>751</v>
      </c>
      <c r="B113" s="214" t="s">
        <v>230</v>
      </c>
      <c r="C113" s="254">
        <v>0.16666666666666669</v>
      </c>
      <c r="D113" s="215">
        <v>0.1666</v>
      </c>
      <c r="E113" s="215">
        <v>0.1666</v>
      </c>
      <c r="F113" s="215">
        <f t="shared" si="66"/>
        <v>1</v>
      </c>
      <c r="G113" s="215">
        <v>0.1666</v>
      </c>
      <c r="H113" s="215">
        <v>0.1666</v>
      </c>
      <c r="I113" s="215">
        <f t="shared" si="67"/>
        <v>1</v>
      </c>
      <c r="J113" s="215">
        <v>0.1666</v>
      </c>
      <c r="K113" s="215">
        <v>0.1666</v>
      </c>
      <c r="L113" s="215">
        <v>0.1666</v>
      </c>
      <c r="M113" s="215">
        <v>0.1666</v>
      </c>
    </row>
    <row r="114" spans="1:13" ht="75" customHeight="1" x14ac:dyDescent="0.2">
      <c r="A114" s="226" t="s">
        <v>752</v>
      </c>
      <c r="B114" s="214" t="s">
        <v>406</v>
      </c>
      <c r="C114" s="254">
        <v>0.16666666666666669</v>
      </c>
      <c r="D114" s="215">
        <v>0.1666</v>
      </c>
      <c r="E114" s="215">
        <v>0.1666</v>
      </c>
      <c r="F114" s="215">
        <f t="shared" si="66"/>
        <v>1</v>
      </c>
      <c r="G114" s="215">
        <v>0.1666</v>
      </c>
      <c r="H114" s="215">
        <v>0.1666</v>
      </c>
      <c r="I114" s="215">
        <f t="shared" si="67"/>
        <v>1</v>
      </c>
      <c r="J114" s="215">
        <v>0.1666</v>
      </c>
      <c r="K114" s="215">
        <v>0.1666</v>
      </c>
      <c r="L114" s="215">
        <v>0.1666</v>
      </c>
      <c r="M114" s="215">
        <v>0.1666</v>
      </c>
    </row>
    <row r="115" spans="1:13" ht="47.25" customHeight="1" x14ac:dyDescent="0.2">
      <c r="A115" s="227" t="s">
        <v>753</v>
      </c>
      <c r="B115" s="214" t="s">
        <v>231</v>
      </c>
      <c r="C115" s="254">
        <v>0.16666666666666669</v>
      </c>
      <c r="D115" s="215">
        <v>0.1666</v>
      </c>
      <c r="E115" s="215">
        <v>0.1666</v>
      </c>
      <c r="F115" s="215">
        <f t="shared" si="66"/>
        <v>1</v>
      </c>
      <c r="G115" s="215">
        <v>0.1666</v>
      </c>
      <c r="H115" s="215">
        <v>0.1666</v>
      </c>
      <c r="I115" s="215">
        <f t="shared" si="67"/>
        <v>1</v>
      </c>
      <c r="J115" s="215">
        <v>0.1666</v>
      </c>
      <c r="K115" s="215">
        <v>0.1666</v>
      </c>
      <c r="L115" s="215">
        <v>0.1666</v>
      </c>
      <c r="M115" s="215">
        <v>0.1666</v>
      </c>
    </row>
    <row r="116" spans="1:13" ht="49.5" customHeight="1" x14ac:dyDescent="0.2">
      <c r="A116" s="937" t="s">
        <v>942</v>
      </c>
      <c r="B116" s="937"/>
      <c r="C116" s="249">
        <v>0.2</v>
      </c>
      <c r="D116" s="249">
        <f>+D117*$C$117+D118*$C$118+D119*$C$119+D120*$C$120+D121*$C$121+D122*$C$122</f>
        <v>0.13883333333333334</v>
      </c>
      <c r="E116" s="249">
        <f t="shared" ref="E116" si="68">+E117*$C$117+E118*$C$118+E119*$C$119+E120*$C$120+E121*$C$121+E122*$C$122</f>
        <v>0.13883333333333334</v>
      </c>
      <c r="F116" s="249">
        <f>+E116/D116</f>
        <v>1</v>
      </c>
      <c r="G116" s="249">
        <f t="shared" ref="G116:M116" si="69">+G117*$C$117+G118*$C$118+G119*$C$119+G120*$C$120+G121*$C$121+G122*$C$122</f>
        <v>0.19438333333333332</v>
      </c>
      <c r="H116" s="249">
        <f t="shared" si="69"/>
        <v>0.19438333333333332</v>
      </c>
      <c r="I116" s="249">
        <f>+H116/G116</f>
        <v>1</v>
      </c>
      <c r="J116" s="243">
        <f t="shared" si="69"/>
        <v>0.13883333333333334</v>
      </c>
      <c r="K116" s="243">
        <f t="shared" si="69"/>
        <v>0.19438333333333332</v>
      </c>
      <c r="L116" s="243">
        <f t="shared" si="69"/>
        <v>0.13883333333333334</v>
      </c>
      <c r="M116" s="243">
        <f t="shared" si="69"/>
        <v>0.19438333333333332</v>
      </c>
    </row>
    <row r="117" spans="1:13" ht="89.25" customHeight="1" x14ac:dyDescent="0.2">
      <c r="A117" s="228" t="s">
        <v>754</v>
      </c>
      <c r="B117" s="228" t="s">
        <v>431</v>
      </c>
      <c r="C117" s="254">
        <v>0.16666666666666669</v>
      </c>
      <c r="D117" s="215">
        <v>0.1666</v>
      </c>
      <c r="E117" s="215">
        <v>0.1666</v>
      </c>
      <c r="F117" s="215">
        <f t="shared" si="66"/>
        <v>1</v>
      </c>
      <c r="G117" s="215">
        <v>0.1666</v>
      </c>
      <c r="H117" s="215">
        <v>0.1666</v>
      </c>
      <c r="I117" s="215">
        <f>+H117/G117</f>
        <v>1</v>
      </c>
      <c r="J117" s="215">
        <v>0.1666</v>
      </c>
      <c r="K117" s="215">
        <v>0.1666</v>
      </c>
      <c r="L117" s="215">
        <v>0.1666</v>
      </c>
      <c r="M117" s="215">
        <v>0.1666</v>
      </c>
    </row>
    <row r="118" spans="1:13" ht="48" customHeight="1" x14ac:dyDescent="0.2">
      <c r="A118" s="229" t="s">
        <v>944</v>
      </c>
      <c r="B118" s="214" t="s">
        <v>432</v>
      </c>
      <c r="C118" s="254">
        <v>0.16666666666666669</v>
      </c>
      <c r="D118" s="215">
        <v>0.1666</v>
      </c>
      <c r="E118" s="215">
        <v>0.1666</v>
      </c>
      <c r="F118" s="215">
        <f t="shared" si="66"/>
        <v>1</v>
      </c>
      <c r="G118" s="215">
        <v>0.1666</v>
      </c>
      <c r="H118" s="215">
        <v>0.1666</v>
      </c>
      <c r="I118" s="215">
        <f t="shared" ref="I118:I122" si="70">+H118/G118</f>
        <v>1</v>
      </c>
      <c r="J118" s="215">
        <v>0.1666</v>
      </c>
      <c r="K118" s="215">
        <v>0.1666</v>
      </c>
      <c r="L118" s="215">
        <v>0.1666</v>
      </c>
      <c r="M118" s="215">
        <v>0.1666</v>
      </c>
    </row>
    <row r="119" spans="1:13" ht="66.75" customHeight="1" x14ac:dyDescent="0.2">
      <c r="A119" s="229" t="s">
        <v>756</v>
      </c>
      <c r="B119" s="229" t="s">
        <v>435</v>
      </c>
      <c r="C119" s="254">
        <v>0.16666666666666669</v>
      </c>
      <c r="D119" s="215"/>
      <c r="E119" s="215"/>
      <c r="F119" s="215"/>
      <c r="G119" s="215">
        <v>0.33329999999999999</v>
      </c>
      <c r="H119" s="215">
        <v>0.33329999999999999</v>
      </c>
      <c r="I119" s="215">
        <f t="shared" si="70"/>
        <v>1</v>
      </c>
      <c r="J119" s="215"/>
      <c r="K119" s="215">
        <v>0.33329999999999999</v>
      </c>
      <c r="L119" s="215"/>
      <c r="M119" s="215">
        <v>0.33329999999999999</v>
      </c>
    </row>
    <row r="120" spans="1:13" ht="75" customHeight="1" x14ac:dyDescent="0.2">
      <c r="A120" s="229" t="s">
        <v>945</v>
      </c>
      <c r="B120" s="229" t="s">
        <v>433</v>
      </c>
      <c r="C120" s="254">
        <v>0.16666666666666669</v>
      </c>
      <c r="D120" s="215">
        <v>0.1666</v>
      </c>
      <c r="E120" s="215">
        <v>0.1666</v>
      </c>
      <c r="F120" s="215">
        <f t="shared" si="66"/>
        <v>1</v>
      </c>
      <c r="G120" s="215">
        <v>0.1666</v>
      </c>
      <c r="H120" s="215">
        <v>0.1666</v>
      </c>
      <c r="I120" s="215">
        <f t="shared" si="70"/>
        <v>1</v>
      </c>
      <c r="J120" s="215">
        <v>0.1666</v>
      </c>
      <c r="K120" s="215">
        <v>0.1666</v>
      </c>
      <c r="L120" s="215">
        <v>0.1666</v>
      </c>
      <c r="M120" s="215">
        <v>0.1666</v>
      </c>
    </row>
    <row r="121" spans="1:13" ht="52.5" customHeight="1" x14ac:dyDescent="0.2">
      <c r="A121" s="229" t="s">
        <v>758</v>
      </c>
      <c r="B121" s="229" t="s">
        <v>434</v>
      </c>
      <c r="C121" s="254">
        <v>0.16666666666666669</v>
      </c>
      <c r="D121" s="215">
        <v>0.1666</v>
      </c>
      <c r="E121" s="215">
        <v>0.1666</v>
      </c>
      <c r="F121" s="215">
        <f t="shared" si="66"/>
        <v>1</v>
      </c>
      <c r="G121" s="215">
        <v>0.1666</v>
      </c>
      <c r="H121" s="215">
        <v>0.1666</v>
      </c>
      <c r="I121" s="215">
        <f t="shared" si="70"/>
        <v>1</v>
      </c>
      <c r="J121" s="215">
        <v>0.1666</v>
      </c>
      <c r="K121" s="215">
        <v>0.1666</v>
      </c>
      <c r="L121" s="215">
        <v>0.1666</v>
      </c>
      <c r="M121" s="215">
        <v>0.1666</v>
      </c>
    </row>
    <row r="122" spans="1:13" ht="63.75" customHeight="1" x14ac:dyDescent="0.2">
      <c r="A122" s="230" t="s">
        <v>759</v>
      </c>
      <c r="B122" s="229" t="s">
        <v>526</v>
      </c>
      <c r="C122" s="254">
        <v>0.16666666666666669</v>
      </c>
      <c r="D122" s="215">
        <v>0.1666</v>
      </c>
      <c r="E122" s="215">
        <v>0.1666</v>
      </c>
      <c r="F122" s="215">
        <f t="shared" si="66"/>
        <v>1</v>
      </c>
      <c r="G122" s="215">
        <v>0.1666</v>
      </c>
      <c r="H122" s="215">
        <v>0.1666</v>
      </c>
      <c r="I122" s="215">
        <f t="shared" si="70"/>
        <v>1</v>
      </c>
      <c r="J122" s="215">
        <v>0.1666</v>
      </c>
      <c r="K122" s="215">
        <v>0.1666</v>
      </c>
      <c r="L122" s="215">
        <v>0.1666</v>
      </c>
      <c r="M122" s="215">
        <v>0.1666</v>
      </c>
    </row>
    <row r="123" spans="1:13" ht="34.5" customHeight="1" x14ac:dyDescent="0.2">
      <c r="A123" s="937" t="s">
        <v>240</v>
      </c>
      <c r="B123" s="937"/>
      <c r="C123" s="249">
        <v>0.2</v>
      </c>
      <c r="D123" s="249">
        <f>+D124*$C$124+D125*$C$125+D126*$C$126+D127*$C$127</f>
        <v>0.18245</v>
      </c>
      <c r="E123" s="249">
        <f t="shared" ref="E123" si="71">+E124*$C$124+E125*$C$125+E126*$C$126+E127*$C$127</f>
        <v>0.17152499999999998</v>
      </c>
      <c r="F123" s="249">
        <f>+E123/D123</f>
        <v>0.94012058098109064</v>
      </c>
      <c r="G123" s="249">
        <f t="shared" ref="G123:M123" si="72">+G124*$C$124+G125*$C$125+G126*$C$126+G127*$C$127</f>
        <v>0.18245</v>
      </c>
      <c r="H123" s="249">
        <f t="shared" si="72"/>
        <v>0.18245</v>
      </c>
      <c r="I123" s="249">
        <f>+H123/G123</f>
        <v>1</v>
      </c>
      <c r="J123" s="243">
        <f t="shared" si="72"/>
        <v>0.18245</v>
      </c>
      <c r="K123" s="243">
        <f t="shared" si="72"/>
        <v>0.18245</v>
      </c>
      <c r="L123" s="243">
        <f t="shared" si="72"/>
        <v>0.13494999999999999</v>
      </c>
      <c r="M123" s="243">
        <f t="shared" si="72"/>
        <v>0.13494999999999999</v>
      </c>
    </row>
    <row r="124" spans="1:13" ht="45.75" customHeight="1" x14ac:dyDescent="0.2">
      <c r="A124" s="226" t="s">
        <v>760</v>
      </c>
      <c r="B124" s="214" t="s">
        <v>241</v>
      </c>
      <c r="C124" s="215">
        <v>0.25</v>
      </c>
      <c r="D124" s="215">
        <v>0.1666</v>
      </c>
      <c r="E124" s="215">
        <v>0.1666</v>
      </c>
      <c r="F124" s="215">
        <f t="shared" si="66"/>
        <v>1</v>
      </c>
      <c r="G124" s="215">
        <v>0.1666</v>
      </c>
      <c r="H124" s="215">
        <v>0.1666</v>
      </c>
      <c r="I124" s="215">
        <f>+H124/G124</f>
        <v>1</v>
      </c>
      <c r="J124" s="215">
        <v>0.1666</v>
      </c>
      <c r="K124" s="215">
        <v>0.1666</v>
      </c>
      <c r="L124" s="215">
        <v>0.1666</v>
      </c>
      <c r="M124" s="215">
        <v>0.1666</v>
      </c>
    </row>
    <row r="125" spans="1:13" ht="50.25" customHeight="1" x14ac:dyDescent="0.2">
      <c r="A125" s="226" t="s">
        <v>761</v>
      </c>
      <c r="B125" s="214" t="s">
        <v>242</v>
      </c>
      <c r="C125" s="215">
        <v>0.25</v>
      </c>
      <c r="D125" s="215">
        <v>0.23</v>
      </c>
      <c r="E125" s="215">
        <f>+D125*0.81</f>
        <v>0.18630000000000002</v>
      </c>
      <c r="F125" s="215">
        <f t="shared" si="66"/>
        <v>0.81</v>
      </c>
      <c r="G125" s="215">
        <v>0.23</v>
      </c>
      <c r="H125" s="215">
        <v>0.23</v>
      </c>
      <c r="I125" s="215">
        <f t="shared" ref="I125:I127" si="73">+H125/G125</f>
        <v>1</v>
      </c>
      <c r="J125" s="215">
        <v>0.23</v>
      </c>
      <c r="K125" s="215">
        <v>0.23</v>
      </c>
      <c r="L125" s="215">
        <v>0.04</v>
      </c>
      <c r="M125" s="215">
        <v>0.04</v>
      </c>
    </row>
    <row r="126" spans="1:13" ht="43.5" customHeight="1" x14ac:dyDescent="0.2">
      <c r="A126" s="226" t="s">
        <v>762</v>
      </c>
      <c r="B126" s="214" t="s">
        <v>244</v>
      </c>
      <c r="C126" s="215">
        <v>0.25</v>
      </c>
      <c r="D126" s="215">
        <v>0.1666</v>
      </c>
      <c r="E126" s="215">
        <v>0.1666</v>
      </c>
      <c r="F126" s="215">
        <f t="shared" si="66"/>
        <v>1</v>
      </c>
      <c r="G126" s="215">
        <v>0.1666</v>
      </c>
      <c r="H126" s="215">
        <v>0.1666</v>
      </c>
      <c r="I126" s="215">
        <f t="shared" si="73"/>
        <v>1</v>
      </c>
      <c r="J126" s="215">
        <v>0.1666</v>
      </c>
      <c r="K126" s="215">
        <v>0.1666</v>
      </c>
      <c r="L126" s="215">
        <v>0.1666</v>
      </c>
      <c r="M126" s="215">
        <v>0.1666</v>
      </c>
    </row>
    <row r="127" spans="1:13" ht="42.75" x14ac:dyDescent="0.2">
      <c r="A127" s="226" t="s">
        <v>763</v>
      </c>
      <c r="B127" s="214" t="s">
        <v>245</v>
      </c>
      <c r="C127" s="215">
        <v>0.25</v>
      </c>
      <c r="D127" s="215">
        <v>0.1666</v>
      </c>
      <c r="E127" s="215">
        <v>0.1666</v>
      </c>
      <c r="F127" s="215">
        <f t="shared" si="66"/>
        <v>1</v>
      </c>
      <c r="G127" s="215">
        <v>0.1666</v>
      </c>
      <c r="H127" s="215">
        <v>0.1666</v>
      </c>
      <c r="I127" s="215">
        <f t="shared" si="73"/>
        <v>1</v>
      </c>
      <c r="J127" s="215">
        <v>0.1666</v>
      </c>
      <c r="K127" s="215">
        <v>0.1666</v>
      </c>
      <c r="L127" s="215">
        <v>0.1666</v>
      </c>
      <c r="M127" s="215">
        <v>0.1666</v>
      </c>
    </row>
    <row r="128" spans="1:13" ht="42.75" customHeight="1" x14ac:dyDescent="0.2">
      <c r="A128" s="939" t="s">
        <v>947</v>
      </c>
      <c r="B128" s="939"/>
      <c r="C128" s="517">
        <v>1</v>
      </c>
      <c r="D128" s="517">
        <f>+D129*$C$129+D137*$C$137</f>
        <v>0.25887500000000002</v>
      </c>
      <c r="E128" s="517">
        <f t="shared" ref="E128:M128" si="74">+E129*$C$129+E137*$C$137</f>
        <v>0.226435</v>
      </c>
      <c r="F128" s="517">
        <f t="shared" si="74"/>
        <v>0.90832222074054303</v>
      </c>
      <c r="G128" s="517">
        <f t="shared" si="74"/>
        <v>0.1574464285714286</v>
      </c>
      <c r="H128" s="517">
        <f t="shared" ref="H128" si="75">+H129*$C$129+H137*$C$137</f>
        <v>0.14554642857142858</v>
      </c>
      <c r="I128" s="517">
        <f>+H128/G128</f>
        <v>0.92441873653170004</v>
      </c>
      <c r="J128" s="244">
        <f t="shared" si="74"/>
        <v>0.13387500000000002</v>
      </c>
      <c r="K128" s="244">
        <f t="shared" si="74"/>
        <v>0.1574464285714286</v>
      </c>
      <c r="L128" s="244">
        <f t="shared" si="74"/>
        <v>0.13387500000000002</v>
      </c>
      <c r="M128" s="244">
        <f t="shared" si="74"/>
        <v>0.15816071428571429</v>
      </c>
    </row>
    <row r="129" spans="1:13" ht="27.75" customHeight="1" x14ac:dyDescent="0.2">
      <c r="A129" s="937" t="s">
        <v>378</v>
      </c>
      <c r="B129" s="937"/>
      <c r="C129" s="249">
        <v>0.5</v>
      </c>
      <c r="D129" s="249">
        <f>+D130*$C$130+D131*$C$131+D132*$C$132+D133*$C$133+D134*$C$134+D135*$C$135+D136*$C$136</f>
        <v>0.14280000000000001</v>
      </c>
      <c r="E129" s="249">
        <f t="shared" ref="E129" si="76">+E130*$C$130+E131*$C$131+E132*$C$132+E133*$C$133+E134*$C$134+E135*$C$135+E136*$C$136</f>
        <v>0.14041999999999999</v>
      </c>
      <c r="F129" s="249">
        <f>+E129/D129</f>
        <v>0.98333333333333317</v>
      </c>
      <c r="G129" s="249">
        <f t="shared" ref="G129:M129" si="77">+G130*$C$130+G131*$C$131+G132*$C$132+G133*$C$133+G134*$C$134+G135*$C$135+G136*$C$136</f>
        <v>0.18994285714285716</v>
      </c>
      <c r="H129" s="249">
        <f t="shared" ref="H129" si="78">+H130*$C$130+H131*$C$131+H132*$C$132+H133*$C$133+H134*$C$134+H135*$C$135+H136*$C$136</f>
        <v>0.16614285714285715</v>
      </c>
      <c r="I129" s="249">
        <f>+H129/G129</f>
        <v>0.87469915764139583</v>
      </c>
      <c r="J129" s="243">
        <f t="shared" si="77"/>
        <v>0.14280000000000001</v>
      </c>
      <c r="K129" s="243">
        <f t="shared" si="77"/>
        <v>0.18994285714285716</v>
      </c>
      <c r="L129" s="243">
        <f t="shared" si="77"/>
        <v>0.14280000000000001</v>
      </c>
      <c r="M129" s="243">
        <f t="shared" si="77"/>
        <v>0.19137142857142858</v>
      </c>
    </row>
    <row r="130" spans="1:13" ht="57" x14ac:dyDescent="0.2">
      <c r="A130" s="231" t="s">
        <v>764</v>
      </c>
      <c r="B130" s="232" t="s">
        <v>266</v>
      </c>
      <c r="C130" s="255">
        <v>0.14285714285714288</v>
      </c>
      <c r="D130" s="215">
        <v>0.1666</v>
      </c>
      <c r="E130" s="215">
        <v>0.1666</v>
      </c>
      <c r="F130" s="247">
        <f t="shared" ref="F130:F135" si="79">+E130/D130</f>
        <v>1</v>
      </c>
      <c r="G130" s="215">
        <v>0.1666</v>
      </c>
      <c r="H130" s="215">
        <v>0.1666</v>
      </c>
      <c r="I130" s="215">
        <f>+H130/G130</f>
        <v>1</v>
      </c>
      <c r="J130" s="215">
        <v>0.1666</v>
      </c>
      <c r="K130" s="215">
        <v>0.1666</v>
      </c>
      <c r="L130" s="215">
        <v>0.1666</v>
      </c>
      <c r="M130" s="215">
        <v>0.1666</v>
      </c>
    </row>
    <row r="131" spans="1:13" ht="38.25" customHeight="1" x14ac:dyDescent="0.2">
      <c r="A131" s="231" t="s">
        <v>765</v>
      </c>
      <c r="B131" s="232" t="s">
        <v>461</v>
      </c>
      <c r="C131" s="255">
        <v>0.14285714285714288</v>
      </c>
      <c r="D131" s="215">
        <v>0.1666</v>
      </c>
      <c r="E131" s="215">
        <v>0.1666</v>
      </c>
      <c r="F131" s="247">
        <f t="shared" si="79"/>
        <v>1</v>
      </c>
      <c r="G131" s="215">
        <v>0.1666</v>
      </c>
      <c r="H131" s="215">
        <v>0.1666</v>
      </c>
      <c r="I131" s="215">
        <f t="shared" ref="I131:I141" si="80">+H131/G131</f>
        <v>1</v>
      </c>
      <c r="J131" s="215">
        <v>0.1666</v>
      </c>
      <c r="K131" s="215">
        <v>0.1666</v>
      </c>
      <c r="L131" s="215">
        <v>0.1666</v>
      </c>
      <c r="M131" s="215">
        <v>0.1666</v>
      </c>
    </row>
    <row r="132" spans="1:13" ht="28.5" x14ac:dyDescent="0.2">
      <c r="A132" s="231" t="s">
        <v>766</v>
      </c>
      <c r="B132" s="232" t="s">
        <v>264</v>
      </c>
      <c r="C132" s="255">
        <v>0.14285714285714288</v>
      </c>
      <c r="D132" s="215">
        <v>0.1666</v>
      </c>
      <c r="E132" s="215">
        <v>0.1666</v>
      </c>
      <c r="F132" s="247">
        <f t="shared" si="79"/>
        <v>1</v>
      </c>
      <c r="G132" s="215">
        <v>0.1666</v>
      </c>
      <c r="H132" s="215">
        <v>0.1666</v>
      </c>
      <c r="I132" s="215">
        <f t="shared" si="80"/>
        <v>1</v>
      </c>
      <c r="J132" s="215">
        <v>0.1666</v>
      </c>
      <c r="K132" s="215">
        <v>0.1666</v>
      </c>
      <c r="L132" s="215">
        <v>0.1666</v>
      </c>
      <c r="M132" s="215">
        <v>0.1666</v>
      </c>
    </row>
    <row r="133" spans="1:13" ht="57" x14ac:dyDescent="0.2">
      <c r="A133" s="231" t="s">
        <v>767</v>
      </c>
      <c r="B133" s="232" t="s">
        <v>262</v>
      </c>
      <c r="C133" s="255">
        <v>0.14285714285714288</v>
      </c>
      <c r="D133" s="215">
        <v>0.1666</v>
      </c>
      <c r="E133" s="215">
        <v>0.1666</v>
      </c>
      <c r="F133" s="247">
        <f t="shared" si="79"/>
        <v>1</v>
      </c>
      <c r="G133" s="215">
        <v>0.1666</v>
      </c>
      <c r="H133" s="215">
        <v>0.1666</v>
      </c>
      <c r="I133" s="215">
        <f t="shared" si="80"/>
        <v>1</v>
      </c>
      <c r="J133" s="215">
        <v>0.1666</v>
      </c>
      <c r="K133" s="215">
        <v>0.1666</v>
      </c>
      <c r="L133" s="215">
        <v>0.1666</v>
      </c>
      <c r="M133" s="215">
        <v>0.1666</v>
      </c>
    </row>
    <row r="134" spans="1:13" ht="42" customHeight="1" x14ac:dyDescent="0.2">
      <c r="A134" s="231" t="s">
        <v>946</v>
      </c>
      <c r="B134" s="232" t="s">
        <v>261</v>
      </c>
      <c r="C134" s="255">
        <v>0.14285714285714288</v>
      </c>
      <c r="D134" s="215">
        <v>0.1666</v>
      </c>
      <c r="E134" s="215">
        <f>+D134*0.9</f>
        <v>0.14993999999999999</v>
      </c>
      <c r="F134" s="247">
        <f t="shared" si="79"/>
        <v>0.89999999999999991</v>
      </c>
      <c r="G134" s="215">
        <v>0.1666</v>
      </c>
      <c r="H134" s="215">
        <v>0</v>
      </c>
      <c r="I134" s="215">
        <f t="shared" si="80"/>
        <v>0</v>
      </c>
      <c r="J134" s="215">
        <v>0.1666</v>
      </c>
      <c r="K134" s="215">
        <v>0.1666</v>
      </c>
      <c r="L134" s="215">
        <v>0.1666</v>
      </c>
      <c r="M134" s="215">
        <v>0.1666</v>
      </c>
    </row>
    <row r="135" spans="1:13" ht="50.25" customHeight="1" x14ac:dyDescent="0.2">
      <c r="A135" s="231" t="s">
        <v>769</v>
      </c>
      <c r="B135" s="232" t="s">
        <v>260</v>
      </c>
      <c r="C135" s="255">
        <v>0.14285714285714288</v>
      </c>
      <c r="D135" s="215">
        <v>0.1666</v>
      </c>
      <c r="E135" s="215">
        <v>0.1666</v>
      </c>
      <c r="F135" s="247">
        <f t="shared" si="79"/>
        <v>1</v>
      </c>
      <c r="G135" s="215">
        <v>0.1666</v>
      </c>
      <c r="H135" s="215">
        <v>0.1666</v>
      </c>
      <c r="I135" s="215">
        <f t="shared" si="80"/>
        <v>1</v>
      </c>
      <c r="J135" s="215">
        <v>0.1666</v>
      </c>
      <c r="K135" s="215">
        <v>0.1666</v>
      </c>
      <c r="L135" s="215">
        <v>0.1666</v>
      </c>
      <c r="M135" s="215">
        <v>0.1666</v>
      </c>
    </row>
    <row r="136" spans="1:13" ht="72.75" customHeight="1" x14ac:dyDescent="0.2">
      <c r="A136" s="231" t="s">
        <v>770</v>
      </c>
      <c r="B136" s="232" t="s">
        <v>257</v>
      </c>
      <c r="C136" s="255">
        <v>0.14285714285714288</v>
      </c>
      <c r="D136" s="233"/>
      <c r="E136" s="233"/>
      <c r="F136" s="233"/>
      <c r="G136" s="233">
        <v>0.33</v>
      </c>
      <c r="H136" s="233">
        <v>0.33</v>
      </c>
      <c r="I136" s="215">
        <f t="shared" si="80"/>
        <v>1</v>
      </c>
      <c r="J136" s="233"/>
      <c r="K136" s="233">
        <v>0.33</v>
      </c>
      <c r="L136" s="233"/>
      <c r="M136" s="233">
        <v>0.34</v>
      </c>
    </row>
    <row r="137" spans="1:13" ht="32.25" customHeight="1" x14ac:dyDescent="0.2">
      <c r="A137" s="937" t="s">
        <v>379</v>
      </c>
      <c r="B137" s="937"/>
      <c r="C137" s="249">
        <v>0.5</v>
      </c>
      <c r="D137" s="249">
        <f>+D138*$C$138+D139*$C$139+D140*$C$140+D141*$C$141</f>
        <v>0.37495000000000001</v>
      </c>
      <c r="E137" s="249">
        <f t="shared" ref="E137" si="81">+E138*$C$138+E139*$C$139+E140*$C$140+E141*$C$141</f>
        <v>0.31245000000000001</v>
      </c>
      <c r="F137" s="247">
        <f>+E137/D137</f>
        <v>0.833311108147753</v>
      </c>
      <c r="G137" s="249">
        <f t="shared" ref="G137:M137" si="82">+G138*$C$138+G139*$C$139+G140*$C$140+G141*$C$141</f>
        <v>0.12495000000000001</v>
      </c>
      <c r="H137" s="249">
        <f t="shared" si="82"/>
        <v>0.12495000000000001</v>
      </c>
      <c r="I137" s="249">
        <f>+H137/G137</f>
        <v>1</v>
      </c>
      <c r="J137" s="243">
        <f t="shared" si="82"/>
        <v>0.12495000000000001</v>
      </c>
      <c r="K137" s="243">
        <f t="shared" si="82"/>
        <v>0.12495000000000001</v>
      </c>
      <c r="L137" s="243">
        <f t="shared" si="82"/>
        <v>0.12495000000000001</v>
      </c>
      <c r="M137" s="243">
        <f t="shared" si="82"/>
        <v>0.12495000000000001</v>
      </c>
    </row>
    <row r="138" spans="1:13" ht="75" customHeight="1" x14ac:dyDescent="0.2">
      <c r="A138" s="231" t="s">
        <v>771</v>
      </c>
      <c r="B138" s="232" t="s">
        <v>325</v>
      </c>
      <c r="C138" s="255">
        <v>0.25</v>
      </c>
      <c r="D138" s="233">
        <v>0.1666</v>
      </c>
      <c r="E138" s="233">
        <v>0.1666</v>
      </c>
      <c r="F138" s="247">
        <f t="shared" ref="F138:F141" si="83">+E138/D138</f>
        <v>1</v>
      </c>
      <c r="G138" s="233">
        <v>0.1666</v>
      </c>
      <c r="H138" s="233">
        <v>0.1666</v>
      </c>
      <c r="I138" s="215">
        <f t="shared" si="80"/>
        <v>1</v>
      </c>
      <c r="J138" s="233">
        <v>0.1666</v>
      </c>
      <c r="K138" s="233">
        <v>0.1666</v>
      </c>
      <c r="L138" s="233">
        <v>0.1666</v>
      </c>
      <c r="M138" s="233">
        <v>0.1666</v>
      </c>
    </row>
    <row r="139" spans="1:13" ht="33.75" customHeight="1" x14ac:dyDescent="0.2">
      <c r="A139" s="231" t="s">
        <v>772</v>
      </c>
      <c r="B139" s="232" t="s">
        <v>324</v>
      </c>
      <c r="C139" s="255">
        <v>0.25</v>
      </c>
      <c r="D139" s="233">
        <v>0.1666</v>
      </c>
      <c r="E139" s="233">
        <v>0.1666</v>
      </c>
      <c r="F139" s="247">
        <f t="shared" si="83"/>
        <v>1</v>
      </c>
      <c r="G139" s="233">
        <v>0.1666</v>
      </c>
      <c r="H139" s="233">
        <v>0.1666</v>
      </c>
      <c r="I139" s="215">
        <f t="shared" si="80"/>
        <v>1</v>
      </c>
      <c r="J139" s="233">
        <v>0.1666</v>
      </c>
      <c r="K139" s="233">
        <v>0.1666</v>
      </c>
      <c r="L139" s="233">
        <v>0.1666</v>
      </c>
      <c r="M139" s="233">
        <v>0.1666</v>
      </c>
    </row>
    <row r="140" spans="1:13" ht="37.5" hidden="1" customHeight="1" x14ac:dyDescent="0.2">
      <c r="A140" s="231" t="s">
        <v>773</v>
      </c>
      <c r="B140" s="232" t="s">
        <v>323</v>
      </c>
      <c r="C140" s="255">
        <v>0.25</v>
      </c>
      <c r="D140" s="233">
        <v>1</v>
      </c>
      <c r="E140" s="233">
        <v>0.75</v>
      </c>
      <c r="F140" s="247">
        <f t="shared" si="83"/>
        <v>0.75</v>
      </c>
      <c r="G140" s="233"/>
      <c r="H140" s="233"/>
      <c r="I140" s="215"/>
      <c r="J140" s="233"/>
      <c r="K140" s="233"/>
      <c r="L140" s="233"/>
      <c r="M140" s="233"/>
    </row>
    <row r="141" spans="1:13" ht="131.25" customHeight="1" x14ac:dyDescent="0.2">
      <c r="A141" s="231" t="s">
        <v>774</v>
      </c>
      <c r="B141" s="232" t="s">
        <v>322</v>
      </c>
      <c r="C141" s="255">
        <v>0.25</v>
      </c>
      <c r="D141" s="233">
        <v>0.1666</v>
      </c>
      <c r="E141" s="233">
        <v>0.1666</v>
      </c>
      <c r="F141" s="247">
        <f t="shared" si="83"/>
        <v>1</v>
      </c>
      <c r="G141" s="233">
        <v>0.1666</v>
      </c>
      <c r="H141" s="233">
        <v>0.1666</v>
      </c>
      <c r="I141" s="215">
        <f t="shared" si="80"/>
        <v>1</v>
      </c>
      <c r="J141" s="233">
        <v>0.1666</v>
      </c>
      <c r="K141" s="233">
        <v>0.1666</v>
      </c>
      <c r="L141" s="233">
        <v>0.1666</v>
      </c>
      <c r="M141" s="233">
        <v>0.1666</v>
      </c>
    </row>
    <row r="142" spans="1:13" ht="58.5" customHeight="1" x14ac:dyDescent="0.2">
      <c r="A142" s="990" t="s">
        <v>948</v>
      </c>
      <c r="B142" s="990"/>
      <c r="C142" s="517">
        <v>1</v>
      </c>
      <c r="D142" s="517">
        <f>+D143*$C$143+D163*$C$163+D176*$C$176</f>
        <v>0.19525666666666672</v>
      </c>
      <c r="E142" s="517">
        <f t="shared" ref="E142" si="84">+E143*$C$143+E163*$C$163+E176*$C$176</f>
        <v>0.18494416666666672</v>
      </c>
      <c r="F142" s="517">
        <f>+E142/D142</f>
        <v>0.94718490192396332</v>
      </c>
      <c r="G142" s="517">
        <f t="shared" ref="G142:M142" si="85">+G143*$C$143+G163*$C$163+G176*$C$176</f>
        <v>0.18365666666666672</v>
      </c>
      <c r="H142" s="517">
        <f t="shared" ref="H142" si="86">+H143*$C$143+H163*$C$163+H176*$C$176</f>
        <v>0.18251129166666671</v>
      </c>
      <c r="I142" s="517">
        <f>+H142/G142</f>
        <v>0.99376349892008642</v>
      </c>
      <c r="J142" s="244">
        <f t="shared" si="85"/>
        <v>0.18704333333333337</v>
      </c>
      <c r="K142" s="244">
        <f t="shared" si="85"/>
        <v>0.22206333333333336</v>
      </c>
      <c r="L142" s="244">
        <f t="shared" si="85"/>
        <v>0.10793000000000001</v>
      </c>
      <c r="M142" s="244">
        <f t="shared" si="85"/>
        <v>0.10385000000000001</v>
      </c>
    </row>
    <row r="143" spans="1:13" ht="34.5" customHeight="1" x14ac:dyDescent="0.2">
      <c r="A143" s="937" t="s">
        <v>381</v>
      </c>
      <c r="B143" s="937"/>
      <c r="C143" s="249">
        <v>0.34</v>
      </c>
      <c r="D143" s="249">
        <f>+D144*$C$144+D145*$C$145+D146*$C$146+D147*$C$147+D148*$C$148+D149*$C$149+D150*$C$150+D151*$C$151+D152*$C$152+D153*$C$153+D154*$C$154+D155*$C$155+D156*$C$156+D157*$C$157+D158*$C$158+D159*$C$159+D160*$C$160+D161*$C$161+D162*$C$162</f>
        <v>0.26430000000000003</v>
      </c>
      <c r="E143" s="249">
        <f t="shared" ref="E143:M143" si="87">+E144*$C$144+E145*$C$145+E146*$C$146+E147*$C$147+E148*$C$148+E149*$C$149+E150*$C$150+E151*$C$151+E152*$C$152+E153*$C$153+E154*$C$154+E155*$C$155+E156*$C$156+E157*$C$157+E158*$C$158+E159*$C$159+E160*$C$160+E161*$C$161+E162*$C$162</f>
        <v>0.26430000000000003</v>
      </c>
      <c r="F143" s="249">
        <f>+E143/D143</f>
        <v>1</v>
      </c>
      <c r="G143" s="249">
        <f t="shared" si="87"/>
        <v>0.14930000000000004</v>
      </c>
      <c r="H143" s="249">
        <f t="shared" ref="H143" si="88">+H144*$C$144+H145*$C$145+H146*$C$146+H147*$C$147+H148*$C$148+H149*$C$149+H150*$C$150+H151*$C$151+H152*$C$152+H153*$C$153+H154*$C$154+H155*$C$155+H156*$C$156+H157*$C$157+H158*$C$158+H159*$C$159+H160*$C$160+H161*$C$161+H162*$C$162</f>
        <v>0.14930000000000004</v>
      </c>
      <c r="I143" s="249">
        <f>+H143/G143</f>
        <v>1</v>
      </c>
      <c r="J143" s="243">
        <f t="shared" si="87"/>
        <v>0.13230000000000003</v>
      </c>
      <c r="K143" s="243">
        <f t="shared" si="87"/>
        <v>0.23530000000000006</v>
      </c>
      <c r="L143" s="243">
        <f t="shared" si="87"/>
        <v>0.11530000000000004</v>
      </c>
      <c r="M143" s="243">
        <f t="shared" si="87"/>
        <v>0.10330000000000003</v>
      </c>
    </row>
    <row r="144" spans="1:13" ht="49.5" customHeight="1" x14ac:dyDescent="0.2">
      <c r="A144" s="231" t="s">
        <v>775</v>
      </c>
      <c r="B144" s="232" t="s">
        <v>316</v>
      </c>
      <c r="C144" s="255">
        <v>0.06</v>
      </c>
      <c r="D144" s="233">
        <v>0.2</v>
      </c>
      <c r="E144" s="233">
        <v>0.2</v>
      </c>
      <c r="F144" s="247">
        <f t="shared" ref="F144:F171" si="89">+E144/D144</f>
        <v>1</v>
      </c>
      <c r="G144" s="233">
        <v>0.2</v>
      </c>
      <c r="H144" s="233">
        <v>0.2</v>
      </c>
      <c r="I144" s="233">
        <f>+H144/G144</f>
        <v>1</v>
      </c>
      <c r="J144" s="233">
        <v>0.2</v>
      </c>
      <c r="K144" s="233">
        <v>0.2</v>
      </c>
      <c r="L144" s="233">
        <v>0.2</v>
      </c>
      <c r="M144" s="233"/>
    </row>
    <row r="145" spans="1:14" ht="33.75" customHeight="1" x14ac:dyDescent="0.2">
      <c r="A145" s="477" t="s">
        <v>776</v>
      </c>
      <c r="B145" s="232" t="s">
        <v>314</v>
      </c>
      <c r="C145" s="255">
        <v>0.05</v>
      </c>
      <c r="D145" s="233">
        <v>0.1666</v>
      </c>
      <c r="E145" s="233">
        <v>0.1666</v>
      </c>
      <c r="F145" s="247">
        <f t="shared" si="89"/>
        <v>1</v>
      </c>
      <c r="G145" s="233">
        <v>0.1666</v>
      </c>
      <c r="H145" s="233">
        <v>0.1666</v>
      </c>
      <c r="I145" s="233">
        <f t="shared" ref="I145:I162" si="90">+H145/G145</f>
        <v>1</v>
      </c>
      <c r="J145" s="233">
        <v>0.1666</v>
      </c>
      <c r="K145" s="233">
        <v>0.1666</v>
      </c>
      <c r="L145" s="233">
        <v>0.1666</v>
      </c>
      <c r="M145" s="233">
        <v>0.1666</v>
      </c>
    </row>
    <row r="146" spans="1:14" ht="49.5" customHeight="1" x14ac:dyDescent="0.2">
      <c r="A146" s="231" t="s">
        <v>777</v>
      </c>
      <c r="B146" s="232" t="s">
        <v>313</v>
      </c>
      <c r="C146" s="255">
        <v>0.05</v>
      </c>
      <c r="D146" s="233">
        <v>0.1666</v>
      </c>
      <c r="E146" s="233">
        <v>0.1666</v>
      </c>
      <c r="F146" s="247">
        <f t="shared" si="89"/>
        <v>1</v>
      </c>
      <c r="G146" s="233">
        <v>0.1666</v>
      </c>
      <c r="H146" s="233">
        <v>0.1666</v>
      </c>
      <c r="I146" s="233">
        <f t="shared" si="90"/>
        <v>1</v>
      </c>
      <c r="J146" s="233">
        <v>0.1666</v>
      </c>
      <c r="K146" s="233">
        <v>0.1666</v>
      </c>
      <c r="L146" s="233">
        <v>0.1666</v>
      </c>
      <c r="M146" s="233">
        <v>0.1666</v>
      </c>
    </row>
    <row r="147" spans="1:14" ht="64.5" hidden="1" customHeight="1" x14ac:dyDescent="0.2">
      <c r="A147" s="231" t="s">
        <v>778</v>
      </c>
      <c r="B147" s="232" t="s">
        <v>311</v>
      </c>
      <c r="C147" s="255">
        <v>0.05</v>
      </c>
      <c r="D147" s="233">
        <v>1</v>
      </c>
      <c r="E147" s="233">
        <v>1</v>
      </c>
      <c r="F147" s="247">
        <f t="shared" si="89"/>
        <v>1</v>
      </c>
      <c r="G147" s="233"/>
      <c r="H147" s="233"/>
      <c r="I147" s="233"/>
      <c r="J147" s="233"/>
      <c r="K147" s="233"/>
      <c r="L147" s="233"/>
      <c r="M147" s="233"/>
    </row>
    <row r="148" spans="1:14" ht="72.75" customHeight="1" x14ac:dyDescent="0.2">
      <c r="A148" s="231" t="s">
        <v>779</v>
      </c>
      <c r="B148" s="232" t="s">
        <v>311</v>
      </c>
      <c r="C148" s="255">
        <v>0.05</v>
      </c>
      <c r="D148" s="233">
        <v>0.1666</v>
      </c>
      <c r="E148" s="233">
        <v>0.1666</v>
      </c>
      <c r="F148" s="247">
        <f t="shared" si="89"/>
        <v>1</v>
      </c>
      <c r="G148" s="233">
        <v>0.1666</v>
      </c>
      <c r="H148" s="233">
        <v>0.1666</v>
      </c>
      <c r="I148" s="233">
        <f t="shared" si="90"/>
        <v>1</v>
      </c>
      <c r="J148" s="233">
        <v>0.1666</v>
      </c>
      <c r="K148" s="233">
        <v>0.1666</v>
      </c>
      <c r="L148" s="233">
        <v>0.1666</v>
      </c>
      <c r="M148" s="233">
        <v>0.1666</v>
      </c>
    </row>
    <row r="149" spans="1:14" ht="42.75" x14ac:dyDescent="0.2">
      <c r="A149" s="477" t="s">
        <v>780</v>
      </c>
      <c r="B149" s="232" t="s">
        <v>310</v>
      </c>
      <c r="C149" s="255">
        <v>0.05</v>
      </c>
      <c r="D149" s="233">
        <v>0.1666</v>
      </c>
      <c r="E149" s="233">
        <v>0.1666</v>
      </c>
      <c r="F149" s="247">
        <f t="shared" si="89"/>
        <v>1</v>
      </c>
      <c r="G149" s="233">
        <v>0.1666</v>
      </c>
      <c r="H149" s="233">
        <v>0.1666</v>
      </c>
      <c r="I149" s="233">
        <f t="shared" si="90"/>
        <v>1</v>
      </c>
      <c r="J149" s="233">
        <v>0.1666</v>
      </c>
      <c r="K149" s="233">
        <v>0.1666</v>
      </c>
      <c r="L149" s="233">
        <v>0.1666</v>
      </c>
      <c r="M149" s="233">
        <v>0.1666</v>
      </c>
    </row>
    <row r="150" spans="1:14" ht="85.5" hidden="1" x14ac:dyDescent="0.2">
      <c r="A150" s="231" t="s">
        <v>781</v>
      </c>
      <c r="B150" s="232" t="s">
        <v>309</v>
      </c>
      <c r="C150" s="255">
        <v>7.0000000000000007E-2</v>
      </c>
      <c r="D150" s="233"/>
      <c r="E150" s="233"/>
      <c r="F150" s="247"/>
      <c r="G150" s="233"/>
      <c r="H150" s="233"/>
      <c r="I150" s="233"/>
      <c r="J150" s="233"/>
      <c r="K150" s="233">
        <v>1</v>
      </c>
      <c r="L150" s="233"/>
      <c r="M150" s="233"/>
    </row>
    <row r="151" spans="1:14" ht="71.25" x14ac:dyDescent="0.2">
      <c r="A151" s="477" t="s">
        <v>782</v>
      </c>
      <c r="B151" s="232" t="s">
        <v>307</v>
      </c>
      <c r="C151" s="255">
        <v>0.05</v>
      </c>
      <c r="D151" s="233">
        <v>0.33</v>
      </c>
      <c r="E151" s="233">
        <v>0.33</v>
      </c>
      <c r="F151" s="247">
        <f t="shared" si="89"/>
        <v>1</v>
      </c>
      <c r="G151" s="233">
        <v>0.33</v>
      </c>
      <c r="H151" s="233">
        <v>0.33</v>
      </c>
      <c r="I151" s="233">
        <f t="shared" si="90"/>
        <v>1</v>
      </c>
      <c r="J151" s="233">
        <v>0.34</v>
      </c>
      <c r="K151" s="233"/>
      <c r="L151" s="233"/>
      <c r="M151" s="233"/>
    </row>
    <row r="152" spans="1:14" ht="42.75" hidden="1" x14ac:dyDescent="0.2">
      <c r="A152" s="231" t="s">
        <v>783</v>
      </c>
      <c r="B152" s="232" t="s">
        <v>607</v>
      </c>
      <c r="C152" s="255">
        <v>0.05</v>
      </c>
      <c r="D152" s="233"/>
      <c r="E152" s="233"/>
      <c r="F152" s="247"/>
      <c r="G152" s="233"/>
      <c r="H152" s="233"/>
      <c r="I152" s="233"/>
      <c r="J152" s="233"/>
      <c r="K152" s="233">
        <v>1</v>
      </c>
      <c r="L152" s="233"/>
      <c r="M152" s="233"/>
    </row>
    <row r="153" spans="1:14" ht="57" x14ac:dyDescent="0.2">
      <c r="A153" s="231" t="s">
        <v>784</v>
      </c>
      <c r="B153" s="232" t="s">
        <v>365</v>
      </c>
      <c r="C153" s="255">
        <v>0.05</v>
      </c>
      <c r="D153" s="233">
        <v>0.1666</v>
      </c>
      <c r="E153" s="233">
        <v>0.1666</v>
      </c>
      <c r="F153" s="247">
        <f t="shared" si="89"/>
        <v>1</v>
      </c>
      <c r="G153" s="233">
        <v>0.1666</v>
      </c>
      <c r="H153" s="233">
        <v>0.1666</v>
      </c>
      <c r="I153" s="233">
        <f t="shared" si="90"/>
        <v>1</v>
      </c>
      <c r="J153" s="233">
        <v>0.1666</v>
      </c>
      <c r="K153" s="233">
        <v>0.1666</v>
      </c>
      <c r="L153" s="233">
        <v>0.1666</v>
      </c>
      <c r="M153" s="233">
        <v>0.1666</v>
      </c>
    </row>
    <row r="154" spans="1:14" ht="42.75" x14ac:dyDescent="0.2">
      <c r="A154" s="231" t="s">
        <v>785</v>
      </c>
      <c r="B154" s="232" t="s">
        <v>304</v>
      </c>
      <c r="C154" s="255">
        <v>7.0000000000000007E-2</v>
      </c>
      <c r="D154" s="233">
        <v>0.75</v>
      </c>
      <c r="E154" s="233">
        <v>0.75</v>
      </c>
      <c r="F154" s="247">
        <f t="shared" si="89"/>
        <v>1</v>
      </c>
      <c r="G154" s="233">
        <v>0.25</v>
      </c>
      <c r="H154" s="233">
        <v>0.25</v>
      </c>
      <c r="I154" s="233">
        <f t="shared" si="90"/>
        <v>1</v>
      </c>
      <c r="J154" s="233"/>
      <c r="K154" s="233"/>
      <c r="L154" s="233"/>
      <c r="M154" s="233"/>
    </row>
    <row r="155" spans="1:14" ht="57" x14ac:dyDescent="0.2">
      <c r="A155" s="231" t="s">
        <v>786</v>
      </c>
      <c r="B155" s="232" t="s">
        <v>303</v>
      </c>
      <c r="C155" s="255">
        <v>0.05</v>
      </c>
      <c r="D155" s="233"/>
      <c r="E155" s="233"/>
      <c r="F155" s="247"/>
      <c r="G155" s="233">
        <v>0.2</v>
      </c>
      <c r="H155" s="233">
        <v>0.2</v>
      </c>
      <c r="I155" s="233">
        <f t="shared" si="90"/>
        <v>1</v>
      </c>
      <c r="J155" s="233">
        <v>0.2</v>
      </c>
      <c r="K155" s="233">
        <v>0.2</v>
      </c>
      <c r="L155" s="233">
        <v>0.2</v>
      </c>
      <c r="M155" s="233">
        <v>0.2</v>
      </c>
    </row>
    <row r="156" spans="1:14" ht="71.25" hidden="1" x14ac:dyDescent="0.2">
      <c r="A156" s="231" t="s">
        <v>787</v>
      </c>
      <c r="B156" s="232" t="s">
        <v>301</v>
      </c>
      <c r="C156" s="255">
        <v>0.05</v>
      </c>
      <c r="D156" s="233">
        <v>1</v>
      </c>
      <c r="E156" s="233">
        <v>1</v>
      </c>
      <c r="F156" s="247">
        <f t="shared" si="89"/>
        <v>1</v>
      </c>
      <c r="G156" s="233"/>
      <c r="H156" s="233"/>
      <c r="I156" s="233"/>
      <c r="J156" s="233"/>
      <c r="K156" s="233"/>
      <c r="L156" s="233"/>
      <c r="M156" s="233"/>
      <c r="N156" s="211" t="s">
        <v>1179</v>
      </c>
    </row>
    <row r="157" spans="1:14" ht="57" x14ac:dyDescent="0.2">
      <c r="A157" s="231" t="s">
        <v>789</v>
      </c>
      <c r="B157" s="232" t="s">
        <v>299</v>
      </c>
      <c r="C157" s="255">
        <v>0.05</v>
      </c>
      <c r="D157" s="233"/>
      <c r="E157" s="233"/>
      <c r="F157" s="247"/>
      <c r="G157" s="233">
        <v>0.2</v>
      </c>
      <c r="H157" s="233">
        <v>0.2</v>
      </c>
      <c r="I157" s="233">
        <f t="shared" si="90"/>
        <v>1</v>
      </c>
      <c r="J157" s="233">
        <v>0.2</v>
      </c>
      <c r="K157" s="233">
        <v>0.2</v>
      </c>
      <c r="L157" s="233">
        <v>0.2</v>
      </c>
      <c r="M157" s="233">
        <v>0.2</v>
      </c>
    </row>
    <row r="158" spans="1:14" ht="34.5" customHeight="1" x14ac:dyDescent="0.2">
      <c r="A158" s="231" t="s">
        <v>788</v>
      </c>
      <c r="B158" s="232" t="s">
        <v>298</v>
      </c>
      <c r="C158" s="255">
        <v>0.05</v>
      </c>
      <c r="D158" s="233">
        <v>0.1666</v>
      </c>
      <c r="E158" s="233">
        <v>0.1666</v>
      </c>
      <c r="F158" s="247">
        <f t="shared" si="89"/>
        <v>1</v>
      </c>
      <c r="G158" s="233">
        <v>0.1666</v>
      </c>
      <c r="H158" s="233">
        <v>0.1666</v>
      </c>
      <c r="I158" s="233">
        <f t="shared" si="90"/>
        <v>1</v>
      </c>
      <c r="J158" s="233">
        <v>0.1666</v>
      </c>
      <c r="K158" s="233">
        <v>0.1666</v>
      </c>
      <c r="L158" s="233">
        <v>0.1666</v>
      </c>
      <c r="M158" s="233">
        <v>0.1666</v>
      </c>
    </row>
    <row r="159" spans="1:14" ht="37.5" customHeight="1" x14ac:dyDescent="0.2">
      <c r="A159" s="231" t="s">
        <v>790</v>
      </c>
      <c r="B159" s="232" t="s">
        <v>297</v>
      </c>
      <c r="C159" s="255">
        <v>0.05</v>
      </c>
      <c r="D159" s="233">
        <v>0.1666</v>
      </c>
      <c r="E159" s="233">
        <v>0.1666</v>
      </c>
      <c r="F159" s="247">
        <f t="shared" si="89"/>
        <v>1</v>
      </c>
      <c r="G159" s="233">
        <v>0.1666</v>
      </c>
      <c r="H159" s="233">
        <v>0.1666</v>
      </c>
      <c r="I159" s="233">
        <f t="shared" si="90"/>
        <v>1</v>
      </c>
      <c r="J159" s="233">
        <v>0.1666</v>
      </c>
      <c r="K159" s="233">
        <v>0.1666</v>
      </c>
      <c r="L159" s="233">
        <v>0.1666</v>
      </c>
      <c r="M159" s="233">
        <v>0.1666</v>
      </c>
    </row>
    <row r="160" spans="1:14" ht="42.75" x14ac:dyDescent="0.2">
      <c r="A160" s="231" t="s">
        <v>791</v>
      </c>
      <c r="B160" s="232" t="s">
        <v>296</v>
      </c>
      <c r="C160" s="255">
        <v>0.05</v>
      </c>
      <c r="D160" s="233">
        <v>0.1666</v>
      </c>
      <c r="E160" s="233">
        <v>0.1666</v>
      </c>
      <c r="F160" s="247">
        <f t="shared" si="89"/>
        <v>1</v>
      </c>
      <c r="G160" s="233">
        <v>0.1666</v>
      </c>
      <c r="H160" s="233">
        <v>0.1666</v>
      </c>
      <c r="I160" s="233">
        <f t="shared" si="90"/>
        <v>1</v>
      </c>
      <c r="J160" s="233">
        <v>0.1666</v>
      </c>
      <c r="K160" s="233">
        <v>0.1666</v>
      </c>
      <c r="L160" s="233">
        <v>0.1666</v>
      </c>
      <c r="M160" s="233">
        <v>0.1666</v>
      </c>
    </row>
    <row r="161" spans="1:13" ht="42" customHeight="1" x14ac:dyDescent="0.2">
      <c r="A161" s="231" t="s">
        <v>792</v>
      </c>
      <c r="B161" s="232" t="s">
        <v>295</v>
      </c>
      <c r="C161" s="255">
        <v>0.05</v>
      </c>
      <c r="D161" s="233">
        <v>0.1666</v>
      </c>
      <c r="E161" s="233">
        <v>0.1666</v>
      </c>
      <c r="F161" s="247">
        <f t="shared" si="89"/>
        <v>1</v>
      </c>
      <c r="G161" s="233">
        <v>0.1666</v>
      </c>
      <c r="H161" s="233">
        <v>0.1666</v>
      </c>
      <c r="I161" s="233">
        <f t="shared" si="90"/>
        <v>1</v>
      </c>
      <c r="J161" s="233">
        <v>0.1666</v>
      </c>
      <c r="K161" s="233">
        <v>0.1666</v>
      </c>
      <c r="L161" s="233">
        <v>0.1666</v>
      </c>
      <c r="M161" s="233">
        <v>0.1666</v>
      </c>
    </row>
    <row r="162" spans="1:13" ht="42.75" x14ac:dyDescent="0.2">
      <c r="A162" s="231" t="s">
        <v>793</v>
      </c>
      <c r="B162" s="232" t="s">
        <v>295</v>
      </c>
      <c r="C162" s="255">
        <v>0.05</v>
      </c>
      <c r="D162" s="233">
        <v>0.1666</v>
      </c>
      <c r="E162" s="233">
        <v>0.1666</v>
      </c>
      <c r="F162" s="247">
        <f t="shared" si="89"/>
        <v>1</v>
      </c>
      <c r="G162" s="233">
        <v>0.1666</v>
      </c>
      <c r="H162" s="233">
        <v>0.1666</v>
      </c>
      <c r="I162" s="233">
        <f t="shared" si="90"/>
        <v>1</v>
      </c>
      <c r="J162" s="233">
        <v>0.1666</v>
      </c>
      <c r="K162" s="233">
        <v>0.1666</v>
      </c>
      <c r="L162" s="233">
        <v>0.1666</v>
      </c>
      <c r="M162" s="233">
        <v>0.1666</v>
      </c>
    </row>
    <row r="163" spans="1:13" ht="44.25" customHeight="1" x14ac:dyDescent="0.2">
      <c r="A163" s="937" t="s">
        <v>391</v>
      </c>
      <c r="B163" s="937"/>
      <c r="C163" s="249">
        <v>0.33</v>
      </c>
      <c r="D163" s="249">
        <f>+D164*$C$164+D165*$C$165+D166*$C$166+D167*$C$167+D168*$C$168+D169*$C$169+D170*$C$170+D171*$C$171+D172*$C$172+D173*$C$173+D174*$C$174+D175*$C$175</f>
        <v>0.15273333333333333</v>
      </c>
      <c r="E163" s="249">
        <f t="shared" ref="E163:M163" si="91">+E164*$C$164+E165*$C$165+E166*$C$166+E167*$C$167+E168*$C$168+E169*$C$169+E170*$C$170+E171*$C$171+E172*$C$172+E173*$C$173+E174*$C$174+E175*$C$175</f>
        <v>0.12148333333333333</v>
      </c>
      <c r="F163" s="249">
        <f t="shared" si="91"/>
        <v>0.68750000000000022</v>
      </c>
      <c r="G163" s="249">
        <f t="shared" si="91"/>
        <v>0.2360666666666667</v>
      </c>
      <c r="H163" s="249">
        <f t="shared" si="91"/>
        <v>0.23259583333333333</v>
      </c>
      <c r="I163" s="249">
        <f>+H163/G163</f>
        <v>0.98529723242022016</v>
      </c>
      <c r="J163" s="243">
        <f t="shared" si="91"/>
        <v>0.15273333333333333</v>
      </c>
      <c r="K163" s="243">
        <f t="shared" si="91"/>
        <v>0.15273333333333333</v>
      </c>
      <c r="L163" s="243">
        <f t="shared" si="91"/>
        <v>0.15273333333333333</v>
      </c>
      <c r="M163" s="243">
        <f t="shared" si="91"/>
        <v>0.15273333333333333</v>
      </c>
    </row>
    <row r="164" spans="1:13" ht="82.5" customHeight="1" x14ac:dyDescent="0.2">
      <c r="A164" s="232" t="s">
        <v>794</v>
      </c>
      <c r="B164" s="232" t="s">
        <v>352</v>
      </c>
      <c r="C164" s="255">
        <v>8.3333333333333343E-2</v>
      </c>
      <c r="D164" s="233">
        <v>0.1666</v>
      </c>
      <c r="E164" s="233">
        <v>0.1666</v>
      </c>
      <c r="F164" s="247">
        <f t="shared" si="89"/>
        <v>1</v>
      </c>
      <c r="G164" s="233">
        <v>0.1666</v>
      </c>
      <c r="H164" s="233">
        <v>0.1666</v>
      </c>
      <c r="I164" s="233">
        <f>+H164/G164</f>
        <v>1</v>
      </c>
      <c r="J164" s="233">
        <v>0.1666</v>
      </c>
      <c r="K164" s="233">
        <v>0.1666</v>
      </c>
      <c r="L164" s="233">
        <v>0.1666</v>
      </c>
      <c r="M164" s="233">
        <v>0.1666</v>
      </c>
    </row>
    <row r="165" spans="1:13" ht="72" customHeight="1" x14ac:dyDescent="0.2">
      <c r="A165" s="232" t="s">
        <v>795</v>
      </c>
      <c r="B165" s="232" t="s">
        <v>351</v>
      </c>
      <c r="C165" s="255">
        <v>8.3333333333333343E-2</v>
      </c>
      <c r="D165" s="233">
        <v>0.1666</v>
      </c>
      <c r="E165" s="233">
        <v>0.1666</v>
      </c>
      <c r="F165" s="247">
        <f t="shared" si="89"/>
        <v>1</v>
      </c>
      <c r="G165" s="233">
        <v>0.1666</v>
      </c>
      <c r="H165" s="233">
        <v>0.1666</v>
      </c>
      <c r="I165" s="233">
        <f t="shared" ref="I165:I183" si="92">+H165/G165</f>
        <v>1</v>
      </c>
      <c r="J165" s="233">
        <v>0.1666</v>
      </c>
      <c r="K165" s="233">
        <v>0.1666</v>
      </c>
      <c r="L165" s="233">
        <v>0.1666</v>
      </c>
      <c r="M165" s="233">
        <v>0.1666</v>
      </c>
    </row>
    <row r="166" spans="1:13" ht="51.75" customHeight="1" x14ac:dyDescent="0.2">
      <c r="A166" s="232" t="s">
        <v>796</v>
      </c>
      <c r="B166" s="232" t="s">
        <v>535</v>
      </c>
      <c r="C166" s="255">
        <v>8.3333333333333343E-2</v>
      </c>
      <c r="D166" s="233">
        <v>0.1666</v>
      </c>
      <c r="E166" s="233">
        <v>0.1666</v>
      </c>
      <c r="F166" s="247">
        <f t="shared" si="89"/>
        <v>1</v>
      </c>
      <c r="G166" s="233">
        <v>0.1666</v>
      </c>
      <c r="H166" s="233">
        <v>0.1666</v>
      </c>
      <c r="I166" s="233">
        <f t="shared" si="92"/>
        <v>1</v>
      </c>
      <c r="J166" s="233">
        <v>0.1666</v>
      </c>
      <c r="K166" s="233">
        <v>0.1666</v>
      </c>
      <c r="L166" s="233">
        <v>0.1666</v>
      </c>
      <c r="M166" s="233">
        <v>0.1666</v>
      </c>
    </row>
    <row r="167" spans="1:13" ht="85.5" customHeight="1" x14ac:dyDescent="0.2">
      <c r="A167" s="232" t="s">
        <v>797</v>
      </c>
      <c r="B167" s="232" t="s">
        <v>536</v>
      </c>
      <c r="C167" s="255">
        <v>8.3333333333333343E-2</v>
      </c>
      <c r="D167" s="233">
        <v>0.1666</v>
      </c>
      <c r="E167" s="233">
        <v>0.1666</v>
      </c>
      <c r="F167" s="247">
        <f t="shared" si="89"/>
        <v>1</v>
      </c>
      <c r="G167" s="233">
        <v>0.1666</v>
      </c>
      <c r="H167" s="233">
        <v>0.1666</v>
      </c>
      <c r="I167" s="233">
        <f t="shared" si="92"/>
        <v>1</v>
      </c>
      <c r="J167" s="233">
        <v>0.1666</v>
      </c>
      <c r="K167" s="233">
        <v>0.1666</v>
      </c>
      <c r="L167" s="233">
        <v>0.1666</v>
      </c>
      <c r="M167" s="233">
        <v>0.1666</v>
      </c>
    </row>
    <row r="168" spans="1:13" ht="63" customHeight="1" x14ac:dyDescent="0.2">
      <c r="A168" s="232" t="s">
        <v>798</v>
      </c>
      <c r="B168" s="232" t="s">
        <v>350</v>
      </c>
      <c r="C168" s="255">
        <v>8.3333333333333343E-2</v>
      </c>
      <c r="D168" s="233">
        <v>0.1666</v>
      </c>
      <c r="E168" s="233">
        <v>0.1666</v>
      </c>
      <c r="F168" s="247">
        <f t="shared" si="89"/>
        <v>1</v>
      </c>
      <c r="G168" s="233">
        <v>0.1666</v>
      </c>
      <c r="H168" s="233">
        <v>0.1666</v>
      </c>
      <c r="I168" s="233">
        <f t="shared" si="92"/>
        <v>1</v>
      </c>
      <c r="J168" s="233">
        <v>0.1666</v>
      </c>
      <c r="K168" s="233">
        <v>0.1666</v>
      </c>
      <c r="L168" s="233">
        <v>0.1666</v>
      </c>
      <c r="M168" s="233">
        <v>0.1666</v>
      </c>
    </row>
    <row r="169" spans="1:13" ht="61.5" customHeight="1" x14ac:dyDescent="0.2">
      <c r="A169" s="234" t="s">
        <v>799</v>
      </c>
      <c r="B169" s="232" t="s">
        <v>631</v>
      </c>
      <c r="C169" s="255">
        <v>8.3333333333333343E-2</v>
      </c>
      <c r="D169" s="233">
        <v>0.1666</v>
      </c>
      <c r="E169" s="233">
        <v>0.1666</v>
      </c>
      <c r="F169" s="247">
        <f t="shared" si="89"/>
        <v>1</v>
      </c>
      <c r="G169" s="233">
        <v>0.1666</v>
      </c>
      <c r="H169" s="233">
        <v>0.1666</v>
      </c>
      <c r="I169" s="233">
        <f t="shared" si="92"/>
        <v>1</v>
      </c>
      <c r="J169" s="233">
        <v>0.1666</v>
      </c>
      <c r="K169" s="233">
        <v>0.1666</v>
      </c>
      <c r="L169" s="233">
        <v>0.1666</v>
      </c>
      <c r="M169" s="233">
        <v>0.1666</v>
      </c>
    </row>
    <row r="170" spans="1:13" ht="79.5" customHeight="1" x14ac:dyDescent="0.2">
      <c r="A170" s="232" t="s">
        <v>800</v>
      </c>
      <c r="B170" s="232" t="s">
        <v>349</v>
      </c>
      <c r="C170" s="255">
        <v>8.3333333333333343E-2</v>
      </c>
      <c r="D170" s="233">
        <v>0.1666</v>
      </c>
      <c r="E170" s="233">
        <v>0.1666</v>
      </c>
      <c r="F170" s="247">
        <f t="shared" si="89"/>
        <v>1</v>
      </c>
      <c r="G170" s="233">
        <v>0.1666</v>
      </c>
      <c r="H170" s="233">
        <f>16.66%*0.75</f>
        <v>0.12495000000000001</v>
      </c>
      <c r="I170" s="233">
        <f t="shared" si="92"/>
        <v>0.75</v>
      </c>
      <c r="J170" s="233">
        <v>0.1666</v>
      </c>
      <c r="K170" s="233">
        <v>0.1666</v>
      </c>
      <c r="L170" s="233">
        <v>0.1666</v>
      </c>
      <c r="M170" s="233">
        <v>0.1666</v>
      </c>
    </row>
    <row r="171" spans="1:13" ht="69.75" customHeight="1" x14ac:dyDescent="0.2">
      <c r="A171" s="234" t="s">
        <v>801</v>
      </c>
      <c r="B171" s="232" t="s">
        <v>348</v>
      </c>
      <c r="C171" s="255">
        <v>8.3333333333333343E-2</v>
      </c>
      <c r="D171" s="233">
        <v>0.1666</v>
      </c>
      <c r="E171" s="233">
        <v>0.1666</v>
      </c>
      <c r="F171" s="247">
        <f t="shared" si="89"/>
        <v>1</v>
      </c>
      <c r="G171" s="233">
        <v>0.1666</v>
      </c>
      <c r="H171" s="233">
        <v>0.1666</v>
      </c>
      <c r="I171" s="233">
        <f t="shared" si="92"/>
        <v>1</v>
      </c>
      <c r="J171" s="233">
        <v>0.1666</v>
      </c>
      <c r="K171" s="233">
        <v>0.1666</v>
      </c>
      <c r="L171" s="233">
        <v>0.1666</v>
      </c>
      <c r="M171" s="233">
        <v>0.1666</v>
      </c>
    </row>
    <row r="172" spans="1:13" ht="68.25" customHeight="1" x14ac:dyDescent="0.2">
      <c r="A172" s="234" t="s">
        <v>802</v>
      </c>
      <c r="B172" s="232" t="s">
        <v>347</v>
      </c>
      <c r="C172" s="255">
        <v>8.3333333333333343E-2</v>
      </c>
      <c r="D172" s="233"/>
      <c r="E172" s="233"/>
      <c r="F172" s="233"/>
      <c r="G172" s="233">
        <v>1</v>
      </c>
      <c r="H172" s="233">
        <v>1</v>
      </c>
      <c r="I172" s="233">
        <f t="shared" si="92"/>
        <v>1</v>
      </c>
      <c r="J172" s="233"/>
      <c r="K172" s="233"/>
      <c r="L172" s="233"/>
      <c r="M172" s="233"/>
    </row>
    <row r="173" spans="1:13" ht="64.5" hidden="1" customHeight="1" x14ac:dyDescent="0.2">
      <c r="A173" s="234" t="s">
        <v>803</v>
      </c>
      <c r="B173" s="232" t="s">
        <v>346</v>
      </c>
      <c r="C173" s="255">
        <v>8.3333333333333343E-2</v>
      </c>
      <c r="D173" s="233"/>
      <c r="E173" s="233"/>
      <c r="F173" s="233"/>
      <c r="G173" s="233"/>
      <c r="H173" s="233"/>
      <c r="I173" s="233"/>
      <c r="J173" s="233">
        <v>0.25</v>
      </c>
      <c r="K173" s="233">
        <v>0.25</v>
      </c>
      <c r="L173" s="233">
        <v>0.25</v>
      </c>
      <c r="M173" s="233">
        <v>0.25</v>
      </c>
    </row>
    <row r="174" spans="1:13" ht="49.5" customHeight="1" x14ac:dyDescent="0.2">
      <c r="A174" s="234" t="s">
        <v>804</v>
      </c>
      <c r="B174" s="232" t="s">
        <v>345</v>
      </c>
      <c r="C174" s="255">
        <v>8.3333333333333343E-2</v>
      </c>
      <c r="D174" s="233">
        <v>0.5</v>
      </c>
      <c r="E174" s="233">
        <f>+D174*0.25</f>
        <v>0.125</v>
      </c>
      <c r="F174" s="247">
        <f t="shared" ref="F174" si="93">+E174/D174</f>
        <v>0.25</v>
      </c>
      <c r="G174" s="233">
        <v>0.5</v>
      </c>
      <c r="H174" s="233">
        <v>0.5</v>
      </c>
      <c r="I174" s="233">
        <f t="shared" si="92"/>
        <v>1</v>
      </c>
      <c r="J174" s="233"/>
      <c r="K174" s="233"/>
      <c r="L174" s="233"/>
      <c r="M174" s="233"/>
    </row>
    <row r="175" spans="1:13" ht="44.25" hidden="1" customHeight="1" x14ac:dyDescent="0.2">
      <c r="A175" s="234" t="s">
        <v>805</v>
      </c>
      <c r="B175" s="232" t="s">
        <v>344</v>
      </c>
      <c r="C175" s="255">
        <v>8.3333333333333343E-2</v>
      </c>
      <c r="D175" s="233"/>
      <c r="E175" s="233"/>
      <c r="F175" s="233"/>
      <c r="G175" s="233"/>
      <c r="H175" s="233"/>
      <c r="I175" s="233"/>
      <c r="J175" s="233">
        <v>0.25</v>
      </c>
      <c r="K175" s="233">
        <v>0.25</v>
      </c>
      <c r="L175" s="233">
        <v>0.25</v>
      </c>
      <c r="M175" s="233">
        <v>0.25</v>
      </c>
    </row>
    <row r="176" spans="1:13" ht="35.25" customHeight="1" x14ac:dyDescent="0.2">
      <c r="A176" s="937" t="s">
        <v>943</v>
      </c>
      <c r="B176" s="937"/>
      <c r="C176" s="249">
        <v>0.33</v>
      </c>
      <c r="D176" s="249">
        <f>+D177*$C$177+D178*$C$178+D179*$C$179+D180*$C$180+D181*$C$181+D182*$C$182+D183*$C$183+D184*$C$184+D185*$C$185</f>
        <v>0.16664444444444448</v>
      </c>
      <c r="E176" s="249">
        <f t="shared" ref="E176" si="94">+E177*$C$177+E178*$C$178+E179*$C$179+E180*$C$180+E181*$C$181+E182*$C$182+E183*$C$183+E184*$C$184+E185*$C$185</f>
        <v>0.16664444444444448</v>
      </c>
      <c r="F176" s="249">
        <f>+E176/D176</f>
        <v>1</v>
      </c>
      <c r="G176" s="249">
        <f t="shared" ref="G176:M176" si="95">+G177*$C$177+G178*$C$178+G179*$C$179+G180*$C$180+G181*$C$181+G182*$C$182+G183*$C$183+G184*$C$184+G185*$C$185</f>
        <v>0.16664444444444448</v>
      </c>
      <c r="H176" s="249">
        <f t="shared" si="95"/>
        <v>0.16664444444444448</v>
      </c>
      <c r="I176" s="249">
        <f>+H176/G176</f>
        <v>1</v>
      </c>
      <c r="J176" s="243">
        <f t="shared" si="95"/>
        <v>0.27775555555555559</v>
      </c>
      <c r="K176" s="243">
        <f t="shared" si="95"/>
        <v>0.27775555555555559</v>
      </c>
      <c r="L176" s="243">
        <f t="shared" si="95"/>
        <v>5.553333333333333E-2</v>
      </c>
      <c r="M176" s="243">
        <f t="shared" si="95"/>
        <v>5.553333333333333E-2</v>
      </c>
    </row>
    <row r="177" spans="1:13" ht="57.75" customHeight="1" x14ac:dyDescent="0.2">
      <c r="A177" s="235" t="s">
        <v>806</v>
      </c>
      <c r="B177" s="234" t="s">
        <v>539</v>
      </c>
      <c r="C177" s="256">
        <v>0.1111111111111111</v>
      </c>
      <c r="D177" s="236">
        <v>0.1666</v>
      </c>
      <c r="E177" s="236">
        <v>0.1666</v>
      </c>
      <c r="F177" s="247">
        <f t="shared" ref="F177:F183" si="96">+E177/D177</f>
        <v>1</v>
      </c>
      <c r="G177" s="236">
        <v>0.1666</v>
      </c>
      <c r="H177" s="236">
        <v>0.1666</v>
      </c>
      <c r="I177" s="233">
        <f t="shared" si="92"/>
        <v>1</v>
      </c>
      <c r="J177" s="236">
        <v>0.1666</v>
      </c>
      <c r="K177" s="236">
        <v>0.1666</v>
      </c>
      <c r="L177" s="236">
        <v>0.1666</v>
      </c>
      <c r="M177" s="236">
        <v>0.1666</v>
      </c>
    </row>
    <row r="178" spans="1:13" ht="69" customHeight="1" x14ac:dyDescent="0.2">
      <c r="A178" s="235" t="s">
        <v>807</v>
      </c>
      <c r="B178" s="234" t="s">
        <v>364</v>
      </c>
      <c r="C178" s="256">
        <v>0.1111111111111111</v>
      </c>
      <c r="D178" s="236">
        <v>0.25</v>
      </c>
      <c r="E178" s="236">
        <v>0.25</v>
      </c>
      <c r="F178" s="247">
        <f t="shared" si="96"/>
        <v>1</v>
      </c>
      <c r="G178" s="236">
        <v>0.25</v>
      </c>
      <c r="H178" s="236">
        <v>0.25</v>
      </c>
      <c r="I178" s="233">
        <f t="shared" si="92"/>
        <v>1</v>
      </c>
      <c r="J178" s="236">
        <v>0.25</v>
      </c>
      <c r="K178" s="236">
        <v>0.25</v>
      </c>
      <c r="L178" s="236"/>
      <c r="M178" s="236"/>
    </row>
    <row r="179" spans="1:13" ht="66.75" customHeight="1" x14ac:dyDescent="0.2">
      <c r="A179" s="235" t="s">
        <v>808</v>
      </c>
      <c r="B179" s="234" t="s">
        <v>576</v>
      </c>
      <c r="C179" s="256">
        <v>0.1111111111111111</v>
      </c>
      <c r="D179" s="236">
        <v>0.25</v>
      </c>
      <c r="E179" s="236">
        <v>0.25</v>
      </c>
      <c r="F179" s="247">
        <f t="shared" si="96"/>
        <v>1</v>
      </c>
      <c r="G179" s="236">
        <v>0.25</v>
      </c>
      <c r="H179" s="236">
        <v>0.25</v>
      </c>
      <c r="I179" s="233">
        <f t="shared" si="92"/>
        <v>1</v>
      </c>
      <c r="J179" s="236">
        <v>0.25</v>
      </c>
      <c r="K179" s="236">
        <v>0.25</v>
      </c>
      <c r="L179" s="236"/>
      <c r="M179" s="236"/>
    </row>
    <row r="180" spans="1:13" ht="68.25" customHeight="1" x14ac:dyDescent="0.2">
      <c r="A180" s="235" t="s">
        <v>809</v>
      </c>
      <c r="B180" s="234" t="s">
        <v>589</v>
      </c>
      <c r="C180" s="256">
        <v>0.1111111111111111</v>
      </c>
      <c r="D180" s="236">
        <v>0.1666</v>
      </c>
      <c r="E180" s="236">
        <v>0.1666</v>
      </c>
      <c r="F180" s="247">
        <f t="shared" si="96"/>
        <v>1</v>
      </c>
      <c r="G180" s="236">
        <v>0.1666</v>
      </c>
      <c r="H180" s="236">
        <v>0.1666</v>
      </c>
      <c r="I180" s="233">
        <f t="shared" si="92"/>
        <v>1</v>
      </c>
      <c r="J180" s="236">
        <v>0.1666</v>
      </c>
      <c r="K180" s="236">
        <v>0.1666</v>
      </c>
      <c r="L180" s="236">
        <v>0.1666</v>
      </c>
      <c r="M180" s="236">
        <v>0.1666</v>
      </c>
    </row>
    <row r="181" spans="1:13" ht="61.5" customHeight="1" x14ac:dyDescent="0.2">
      <c r="A181" s="235" t="s">
        <v>810</v>
      </c>
      <c r="B181" s="234" t="s">
        <v>577</v>
      </c>
      <c r="C181" s="256">
        <v>0.1111111111111111</v>
      </c>
      <c r="D181" s="236">
        <v>0.1666</v>
      </c>
      <c r="E181" s="236">
        <v>0.1666</v>
      </c>
      <c r="F181" s="247">
        <f t="shared" si="96"/>
        <v>1</v>
      </c>
      <c r="G181" s="236">
        <v>0.1666</v>
      </c>
      <c r="H181" s="236">
        <v>0.1666</v>
      </c>
      <c r="I181" s="233">
        <f t="shared" si="92"/>
        <v>1</v>
      </c>
      <c r="J181" s="236">
        <v>0.1666</v>
      </c>
      <c r="K181" s="236">
        <v>0.1666</v>
      </c>
      <c r="L181" s="236">
        <v>0.1666</v>
      </c>
      <c r="M181" s="236">
        <v>0.1666</v>
      </c>
    </row>
    <row r="182" spans="1:13" ht="75" customHeight="1" x14ac:dyDescent="0.2">
      <c r="A182" s="235" t="s">
        <v>811</v>
      </c>
      <c r="B182" s="234" t="s">
        <v>383</v>
      </c>
      <c r="C182" s="256">
        <v>0.1111111111111111</v>
      </c>
      <c r="D182" s="236">
        <v>0.25</v>
      </c>
      <c r="E182" s="236">
        <v>0.25</v>
      </c>
      <c r="F182" s="247">
        <f t="shared" si="96"/>
        <v>1</v>
      </c>
      <c r="G182" s="236">
        <v>0.25</v>
      </c>
      <c r="H182" s="236">
        <v>0.25</v>
      </c>
      <c r="I182" s="233">
        <f t="shared" si="92"/>
        <v>1</v>
      </c>
      <c r="J182" s="236">
        <v>0.25</v>
      </c>
      <c r="K182" s="236">
        <v>0.25</v>
      </c>
      <c r="L182" s="236"/>
      <c r="M182" s="236"/>
    </row>
    <row r="183" spans="1:13" ht="59.25" customHeight="1" x14ac:dyDescent="0.2">
      <c r="A183" s="235" t="s">
        <v>812</v>
      </c>
      <c r="B183" s="234" t="s">
        <v>540</v>
      </c>
      <c r="C183" s="256">
        <v>0.1111111111111111</v>
      </c>
      <c r="D183" s="236">
        <v>0.25</v>
      </c>
      <c r="E183" s="236">
        <v>0.25</v>
      </c>
      <c r="F183" s="247">
        <f t="shared" si="96"/>
        <v>1</v>
      </c>
      <c r="G183" s="236">
        <v>0.25</v>
      </c>
      <c r="H183" s="236">
        <v>0.25</v>
      </c>
      <c r="I183" s="233">
        <f t="shared" si="92"/>
        <v>1</v>
      </c>
      <c r="J183" s="236">
        <v>0.25</v>
      </c>
      <c r="K183" s="236">
        <v>0.25</v>
      </c>
      <c r="L183" s="236"/>
      <c r="M183" s="236"/>
    </row>
    <row r="184" spans="1:13" ht="45.75" hidden="1" customHeight="1" x14ac:dyDescent="0.2">
      <c r="A184" s="235" t="s">
        <v>813</v>
      </c>
      <c r="B184" s="234" t="s">
        <v>363</v>
      </c>
      <c r="C184" s="256">
        <v>0.1111111111111111</v>
      </c>
      <c r="D184" s="236"/>
      <c r="E184" s="236"/>
      <c r="F184" s="236"/>
      <c r="G184" s="236"/>
      <c r="H184" s="236"/>
      <c r="I184" s="236"/>
      <c r="J184" s="236"/>
      <c r="K184" s="236">
        <v>1</v>
      </c>
      <c r="L184" s="236"/>
      <c r="M184" s="236"/>
    </row>
    <row r="185" spans="1:13" ht="47.25" hidden="1" customHeight="1" x14ac:dyDescent="0.2">
      <c r="A185" s="235" t="s">
        <v>814</v>
      </c>
      <c r="B185" s="234" t="s">
        <v>362</v>
      </c>
      <c r="C185" s="256">
        <v>0.1111111111111111</v>
      </c>
      <c r="D185" s="236"/>
      <c r="E185" s="236"/>
      <c r="F185" s="236"/>
      <c r="G185" s="236"/>
      <c r="H185" s="236"/>
      <c r="I185" s="236"/>
      <c r="J185" s="236">
        <v>1</v>
      </c>
      <c r="K185" s="236"/>
      <c r="L185" s="236"/>
      <c r="M185" s="236"/>
    </row>
    <row r="186" spans="1:13" ht="26.25" customHeight="1" x14ac:dyDescent="0.2">
      <c r="A186" s="237"/>
      <c r="B186" s="221"/>
      <c r="C186" s="246"/>
      <c r="D186" s="242"/>
      <c r="E186" s="242"/>
      <c r="F186" s="242"/>
      <c r="G186" s="242"/>
      <c r="H186" s="242"/>
      <c r="I186" s="242"/>
      <c r="J186" s="242"/>
      <c r="K186" s="242"/>
      <c r="L186" s="242"/>
      <c r="M186" s="242"/>
    </row>
  </sheetData>
  <mergeCells count="36">
    <mergeCell ref="A176:B176"/>
    <mergeCell ref="A99:A100"/>
    <mergeCell ref="A101:B101"/>
    <mergeCell ref="A109:B109"/>
    <mergeCell ref="A116:B116"/>
    <mergeCell ref="A123:B123"/>
    <mergeCell ref="A128:B128"/>
    <mergeCell ref="A129:B129"/>
    <mergeCell ref="A137:B137"/>
    <mergeCell ref="A142:B142"/>
    <mergeCell ref="A143:B143"/>
    <mergeCell ref="A163:B163"/>
    <mergeCell ref="A83:B83"/>
    <mergeCell ref="A33:A34"/>
    <mergeCell ref="A38:A39"/>
    <mergeCell ref="A40:B40"/>
    <mergeCell ref="A47:B47"/>
    <mergeCell ref="A49:A50"/>
    <mergeCell ref="A54:B54"/>
    <mergeCell ref="A55:B55"/>
    <mergeCell ref="A58:B58"/>
    <mergeCell ref="A63:B63"/>
    <mergeCell ref="A75:B75"/>
    <mergeCell ref="A82:B82"/>
    <mergeCell ref="A27:A28"/>
    <mergeCell ref="A6:B6"/>
    <mergeCell ref="A7:B7"/>
    <mergeCell ref="A8:B8"/>
    <mergeCell ref="A9:B9"/>
    <mergeCell ref="A10:B10"/>
    <mergeCell ref="A11:B11"/>
    <mergeCell ref="A12:M12"/>
    <mergeCell ref="A18:B18"/>
    <mergeCell ref="A22:A23"/>
    <mergeCell ref="A24:A25"/>
    <mergeCell ref="A26:B26"/>
  </mergeCells>
  <printOptions horizontalCentered="1" verticalCentered="1"/>
  <pageMargins left="0.51181102362204722" right="0.51181102362204722" top="0.35433070866141736" bottom="0.35433070866141736" header="0.31496062992125984" footer="0.31496062992125984"/>
  <pageSetup paperSize="9" scale="65"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8D02B-2655-4F17-A073-FC2B5A8571ED}">
  <dimension ref="A1:AF20"/>
  <sheetViews>
    <sheetView tabSelected="1" topLeftCell="A7" zoomScale="55" zoomScaleNormal="55" workbookViewId="0">
      <selection activeCell="V10" sqref="V10"/>
    </sheetView>
  </sheetViews>
  <sheetFormatPr baseColWidth="10" defaultColWidth="10.875" defaultRowHeight="18.75" x14ac:dyDescent="0.3"/>
  <cols>
    <col min="1" max="1" width="4.625" customWidth="1"/>
    <col min="2" max="2" width="20.375" customWidth="1"/>
    <col min="3" max="3" width="24.625" customWidth="1"/>
    <col min="4" max="4" width="4.375" customWidth="1"/>
    <col min="5" max="5" width="27.125" customWidth="1"/>
    <col min="6" max="6" width="21.625" customWidth="1"/>
    <col min="7" max="11" width="0" hidden="1" customWidth="1"/>
    <col min="12" max="12" width="19.75" customWidth="1"/>
    <col min="13" max="19" width="0" hidden="1" customWidth="1"/>
    <col min="20" max="20" width="21.125" customWidth="1"/>
    <col min="21" max="21" width="20.5" customWidth="1"/>
    <col min="22" max="22" width="70.625" style="564" customWidth="1"/>
    <col min="23" max="26" width="0" hidden="1" customWidth="1"/>
  </cols>
  <sheetData>
    <row r="1" spans="1:32" ht="32.25" customHeight="1" x14ac:dyDescent="0.25">
      <c r="A1" s="991" t="s">
        <v>1226</v>
      </c>
      <c r="B1" s="991"/>
      <c r="C1" s="991"/>
      <c r="D1" s="991"/>
      <c r="E1" s="991"/>
      <c r="F1" s="991"/>
      <c r="G1" s="991"/>
      <c r="H1" s="991"/>
      <c r="I1" s="991"/>
      <c r="J1" s="991"/>
      <c r="K1" s="991"/>
      <c r="L1" s="991"/>
      <c r="M1" s="991"/>
      <c r="N1" s="991"/>
      <c r="O1" s="991"/>
      <c r="P1" s="991"/>
      <c r="Q1" s="991"/>
      <c r="R1" s="991"/>
      <c r="S1" s="991"/>
      <c r="T1" s="991"/>
      <c r="U1" s="991"/>
      <c r="V1" s="991"/>
    </row>
    <row r="4" spans="1:32" s="17" customFormat="1" ht="36" customHeight="1" x14ac:dyDescent="0.25">
      <c r="A4" s="946" t="s">
        <v>0</v>
      </c>
      <c r="B4" s="946"/>
      <c r="C4" s="949" t="s">
        <v>117</v>
      </c>
      <c r="D4" s="949"/>
      <c r="E4" s="949"/>
      <c r="F4" s="949"/>
      <c r="G4" s="949"/>
      <c r="H4" s="949"/>
      <c r="I4" s="949"/>
      <c r="J4" s="949"/>
      <c r="K4" s="947" t="s">
        <v>267</v>
      </c>
      <c r="L4" s="947"/>
      <c r="M4" s="947"/>
      <c r="N4" s="947"/>
      <c r="O4" s="947"/>
      <c r="P4" s="947"/>
      <c r="Q4" s="946" t="s">
        <v>818</v>
      </c>
      <c r="R4" s="948" t="s">
        <v>1084</v>
      </c>
      <c r="S4" s="948" t="s">
        <v>1085</v>
      </c>
      <c r="T4" s="946" t="s">
        <v>963</v>
      </c>
      <c r="U4" s="948" t="s">
        <v>1206</v>
      </c>
      <c r="V4" s="946" t="s">
        <v>1085</v>
      </c>
      <c r="W4" s="683" t="s">
        <v>1110</v>
      </c>
      <c r="X4" s="604" t="s">
        <v>964</v>
      </c>
      <c r="Y4" s="604" t="s">
        <v>965</v>
      </c>
      <c r="Z4" s="604" t="s">
        <v>966</v>
      </c>
    </row>
    <row r="5" spans="1:32" s="17" customFormat="1" ht="36" customHeight="1" x14ac:dyDescent="0.25">
      <c r="A5" s="946" t="s">
        <v>1</v>
      </c>
      <c r="B5" s="946"/>
      <c r="C5" s="544" t="s">
        <v>2</v>
      </c>
      <c r="D5" s="946" t="s">
        <v>3</v>
      </c>
      <c r="E5" s="946"/>
      <c r="F5" s="544" t="s">
        <v>4</v>
      </c>
      <c r="G5" s="544" t="s">
        <v>27</v>
      </c>
      <c r="H5" s="946" t="s">
        <v>5</v>
      </c>
      <c r="I5" s="946"/>
      <c r="J5" s="544" t="s">
        <v>6</v>
      </c>
      <c r="K5" s="558">
        <v>2017</v>
      </c>
      <c r="L5" s="558">
        <v>2018</v>
      </c>
      <c r="M5" s="558">
        <v>2019</v>
      </c>
      <c r="N5" s="558">
        <v>2020</v>
      </c>
      <c r="O5" s="558">
        <v>2021</v>
      </c>
      <c r="P5" s="558">
        <v>2022</v>
      </c>
      <c r="Q5" s="946"/>
      <c r="R5" s="948"/>
      <c r="S5" s="948"/>
      <c r="T5" s="946"/>
      <c r="U5" s="948"/>
      <c r="V5" s="946"/>
      <c r="W5" s="683"/>
      <c r="X5" s="604"/>
      <c r="Y5" s="604"/>
      <c r="Z5" s="604"/>
    </row>
    <row r="6" spans="1:32" s="17" customFormat="1" ht="168.75" customHeight="1" x14ac:dyDescent="0.25">
      <c r="A6" s="999"/>
      <c r="B6" s="266" t="s">
        <v>85</v>
      </c>
      <c r="C6" s="995" t="s">
        <v>1227</v>
      </c>
      <c r="D6" s="534" t="s">
        <v>9</v>
      </c>
      <c r="E6" s="266" t="s">
        <v>703</v>
      </c>
      <c r="F6" s="171" t="s">
        <v>115</v>
      </c>
      <c r="G6" s="171" t="s">
        <v>93</v>
      </c>
      <c r="H6" s="753" t="s">
        <v>547</v>
      </c>
      <c r="I6" s="753"/>
      <c r="J6" s="536" t="s">
        <v>410</v>
      </c>
      <c r="K6" s="540">
        <v>0.5</v>
      </c>
      <c r="L6" s="548">
        <v>0.5</v>
      </c>
      <c r="M6" s="519">
        <v>0</v>
      </c>
      <c r="N6" s="519">
        <v>0</v>
      </c>
      <c r="O6" s="519">
        <v>0</v>
      </c>
      <c r="P6" s="519">
        <v>0</v>
      </c>
      <c r="Q6" s="196" t="s">
        <v>840</v>
      </c>
      <c r="R6" s="385">
        <v>0.4</v>
      </c>
      <c r="S6" s="390" t="s">
        <v>1088</v>
      </c>
      <c r="T6" s="565" t="s">
        <v>1057</v>
      </c>
      <c r="U6" s="519">
        <v>0.4</v>
      </c>
      <c r="V6" s="560" t="s">
        <v>1207</v>
      </c>
      <c r="W6" s="196"/>
      <c r="X6" s="171"/>
      <c r="Y6" s="171"/>
      <c r="Z6" s="171"/>
    </row>
    <row r="7" spans="1:32" s="17" customFormat="1" ht="32.25" customHeight="1" x14ac:dyDescent="0.25">
      <c r="A7" s="946" t="s">
        <v>1</v>
      </c>
      <c r="B7" s="946"/>
      <c r="C7" s="544" t="s">
        <v>2</v>
      </c>
      <c r="D7" s="946" t="s">
        <v>3</v>
      </c>
      <c r="E7" s="946"/>
      <c r="F7" s="544" t="s">
        <v>4</v>
      </c>
      <c r="G7" s="546"/>
      <c r="H7" s="546"/>
      <c r="I7" s="546"/>
      <c r="J7" s="546"/>
      <c r="K7" s="947">
        <v>2018</v>
      </c>
      <c r="L7" s="947"/>
      <c r="M7" s="947"/>
      <c r="N7" s="947"/>
      <c r="O7" s="947"/>
      <c r="P7" s="947"/>
      <c r="Q7" s="544"/>
      <c r="R7" s="545"/>
      <c r="S7" s="545"/>
      <c r="T7" s="566"/>
      <c r="U7" s="545"/>
      <c r="V7" s="544"/>
      <c r="W7" s="497" t="s">
        <v>1110</v>
      </c>
      <c r="X7" s="485" t="s">
        <v>964</v>
      </c>
      <c r="Y7" s="485" t="s">
        <v>965</v>
      </c>
      <c r="Z7" s="485" t="s">
        <v>966</v>
      </c>
    </row>
    <row r="8" spans="1:32" s="17" customFormat="1" ht="105" customHeight="1" x14ac:dyDescent="0.25">
      <c r="A8" s="950"/>
      <c r="B8" s="753" t="s">
        <v>369</v>
      </c>
      <c r="C8" s="750" t="s">
        <v>1228</v>
      </c>
      <c r="D8" s="534" t="s">
        <v>10</v>
      </c>
      <c r="E8" s="266" t="s">
        <v>710</v>
      </c>
      <c r="F8" s="171" t="s">
        <v>132</v>
      </c>
      <c r="G8" s="171" t="s">
        <v>96</v>
      </c>
      <c r="H8" s="750"/>
      <c r="I8" s="750"/>
      <c r="J8" s="536" t="s">
        <v>412</v>
      </c>
      <c r="K8" s="540">
        <v>1</v>
      </c>
      <c r="L8" s="559">
        <v>1</v>
      </c>
      <c r="M8" s="542">
        <v>1</v>
      </c>
      <c r="N8" s="519">
        <v>1</v>
      </c>
      <c r="O8" s="519">
        <v>1</v>
      </c>
      <c r="P8" s="519">
        <v>1</v>
      </c>
      <c r="Q8" s="194" t="s">
        <v>841</v>
      </c>
      <c r="R8" s="385">
        <v>0.5</v>
      </c>
      <c r="S8" s="194" t="s">
        <v>1090</v>
      </c>
      <c r="T8" s="567" t="s">
        <v>841</v>
      </c>
      <c r="U8" s="519" t="s">
        <v>1209</v>
      </c>
      <c r="V8" s="561" t="s">
        <v>1210</v>
      </c>
      <c r="W8" s="466" t="s">
        <v>1158</v>
      </c>
      <c r="X8" s="171"/>
      <c r="Y8" s="171"/>
      <c r="Z8" s="171"/>
    </row>
    <row r="9" spans="1:32" s="17" customFormat="1" ht="134.25" customHeight="1" x14ac:dyDescent="0.25">
      <c r="A9" s="950"/>
      <c r="B9" s="753"/>
      <c r="C9" s="750"/>
      <c r="D9" s="534" t="s">
        <v>13</v>
      </c>
      <c r="E9" s="266" t="s">
        <v>713</v>
      </c>
      <c r="F9" s="171" t="s">
        <v>135</v>
      </c>
      <c r="G9" s="171" t="s">
        <v>96</v>
      </c>
      <c r="H9" s="750"/>
      <c r="I9" s="750"/>
      <c r="J9" s="536" t="s">
        <v>372</v>
      </c>
      <c r="K9" s="540">
        <v>1</v>
      </c>
      <c r="L9" s="559">
        <v>1</v>
      </c>
      <c r="M9" s="519">
        <v>1</v>
      </c>
      <c r="N9" s="519">
        <v>1</v>
      </c>
      <c r="O9" s="519">
        <v>1</v>
      </c>
      <c r="P9" s="519">
        <v>1</v>
      </c>
      <c r="Q9" s="547" t="s">
        <v>960</v>
      </c>
      <c r="R9" s="385">
        <v>1</v>
      </c>
      <c r="S9" s="547"/>
      <c r="T9" s="571" t="s">
        <v>1082</v>
      </c>
      <c r="U9" s="519" t="s">
        <v>1211</v>
      </c>
      <c r="V9" s="561" t="s">
        <v>1232</v>
      </c>
      <c r="W9" s="259" t="s">
        <v>1189</v>
      </c>
      <c r="X9" s="171"/>
      <c r="Y9" s="171"/>
      <c r="Z9" s="171"/>
    </row>
    <row r="10" spans="1:32" s="17" customFormat="1" ht="240" customHeight="1" x14ac:dyDescent="0.25">
      <c r="A10" s="950"/>
      <c r="B10" s="753"/>
      <c r="C10" s="750"/>
      <c r="D10" s="534" t="s">
        <v>14</v>
      </c>
      <c r="E10" s="266" t="s">
        <v>714</v>
      </c>
      <c r="F10" s="171" t="s">
        <v>136</v>
      </c>
      <c r="G10" s="171" t="s">
        <v>95</v>
      </c>
      <c r="H10" s="750"/>
      <c r="I10" s="750"/>
      <c r="J10" s="536"/>
      <c r="K10" s="537">
        <v>0.1666</v>
      </c>
      <c r="L10" s="559">
        <v>0.1666</v>
      </c>
      <c r="M10" s="516">
        <v>0.1666</v>
      </c>
      <c r="N10" s="516">
        <v>0.1666</v>
      </c>
      <c r="O10" s="516">
        <v>0.1666</v>
      </c>
      <c r="P10" s="516">
        <v>0.1666</v>
      </c>
      <c r="Q10" s="171" t="s">
        <v>1071</v>
      </c>
      <c r="R10" s="393" t="s">
        <v>1091</v>
      </c>
      <c r="S10" s="171" t="s">
        <v>1092</v>
      </c>
      <c r="T10" s="569" t="s">
        <v>1213</v>
      </c>
      <c r="U10" s="519">
        <f>50%*0.25+50%*80%</f>
        <v>0.52500000000000002</v>
      </c>
      <c r="V10" s="560" t="s">
        <v>1223</v>
      </c>
      <c r="W10" s="171"/>
      <c r="X10" s="171"/>
      <c r="Y10" s="171"/>
      <c r="Z10" s="171"/>
    </row>
    <row r="11" spans="1:32" s="17" customFormat="1" ht="42" customHeight="1" x14ac:dyDescent="0.25">
      <c r="A11" s="946" t="s">
        <v>0</v>
      </c>
      <c r="B11" s="946"/>
      <c r="C11" s="949" t="s">
        <v>155</v>
      </c>
      <c r="D11" s="949"/>
      <c r="E11" s="949"/>
      <c r="F11" s="949"/>
      <c r="G11" s="949"/>
      <c r="H11" s="949"/>
      <c r="I11" s="949"/>
      <c r="J11" s="949"/>
      <c r="K11" s="951"/>
      <c r="L11" s="951"/>
      <c r="M11" s="951"/>
      <c r="N11" s="951"/>
      <c r="O11" s="951"/>
      <c r="P11" s="951"/>
      <c r="Q11" s="946"/>
      <c r="R11" s="948"/>
      <c r="S11" s="948"/>
      <c r="T11" s="946" t="s">
        <v>963</v>
      </c>
      <c r="U11" s="948" t="s">
        <v>1206</v>
      </c>
      <c r="V11" s="946" t="s">
        <v>1085</v>
      </c>
      <c r="W11" s="683" t="s">
        <v>1110</v>
      </c>
      <c r="X11" s="604" t="s">
        <v>964</v>
      </c>
      <c r="Y11" s="604" t="s">
        <v>965</v>
      </c>
      <c r="Z11" s="604" t="s">
        <v>966</v>
      </c>
    </row>
    <row r="12" spans="1:32" s="17" customFormat="1" ht="37.5" customHeight="1" x14ac:dyDescent="0.25">
      <c r="A12" s="946" t="s">
        <v>1</v>
      </c>
      <c r="B12" s="946"/>
      <c r="C12" s="577" t="s">
        <v>2</v>
      </c>
      <c r="D12" s="946" t="s">
        <v>3</v>
      </c>
      <c r="E12" s="946"/>
      <c r="F12" s="577" t="s">
        <v>4</v>
      </c>
      <c r="G12" s="577" t="s">
        <v>27</v>
      </c>
      <c r="H12" s="946" t="s">
        <v>5</v>
      </c>
      <c r="I12" s="946"/>
      <c r="J12" s="577" t="s">
        <v>6</v>
      </c>
      <c r="K12" s="578"/>
      <c r="L12" s="578"/>
      <c r="M12" s="578"/>
      <c r="N12" s="578"/>
      <c r="O12" s="578"/>
      <c r="P12" s="578"/>
      <c r="Q12" s="946"/>
      <c r="R12" s="948"/>
      <c r="S12" s="948"/>
      <c r="T12" s="946"/>
      <c r="U12" s="948"/>
      <c r="V12" s="946"/>
      <c r="W12" s="683"/>
      <c r="X12" s="604"/>
      <c r="Y12" s="604"/>
      <c r="Z12" s="604"/>
    </row>
    <row r="13" spans="1:32" s="17" customFormat="1" ht="81" hidden="1" customHeight="1" x14ac:dyDescent="0.25">
      <c r="A13" s="950"/>
      <c r="B13" s="750" t="s">
        <v>156</v>
      </c>
      <c r="C13" s="750" t="s">
        <v>1230</v>
      </c>
      <c r="D13" s="534" t="s">
        <v>15</v>
      </c>
      <c r="E13" s="266" t="s">
        <v>731</v>
      </c>
      <c r="F13" s="171" t="s">
        <v>397</v>
      </c>
      <c r="G13" s="171" t="s">
        <v>94</v>
      </c>
      <c r="H13" s="750"/>
      <c r="I13" s="750"/>
      <c r="J13" s="171"/>
      <c r="K13" s="519">
        <v>0</v>
      </c>
      <c r="L13" s="519">
        <v>0</v>
      </c>
      <c r="M13" s="542">
        <v>0</v>
      </c>
      <c r="N13" s="548">
        <v>1</v>
      </c>
      <c r="O13" s="519">
        <v>0</v>
      </c>
      <c r="P13" s="519">
        <v>0</v>
      </c>
      <c r="Q13" s="171"/>
      <c r="R13" s="385"/>
      <c r="S13" s="171"/>
      <c r="T13" s="568"/>
      <c r="U13" s="519"/>
      <c r="V13" s="562"/>
      <c r="W13" s="468" t="s">
        <v>1174</v>
      </c>
      <c r="X13" s="171"/>
      <c r="Y13" s="171"/>
      <c r="Z13" s="171"/>
    </row>
    <row r="14" spans="1:32" s="17" customFormat="1" ht="258" customHeight="1" x14ac:dyDescent="0.25">
      <c r="A14" s="950"/>
      <c r="B14" s="750"/>
      <c r="C14" s="750"/>
      <c r="D14" s="534" t="s">
        <v>172</v>
      </c>
      <c r="E14" s="266" t="s">
        <v>738</v>
      </c>
      <c r="F14" s="171" t="s">
        <v>194</v>
      </c>
      <c r="G14" s="171" t="s">
        <v>401</v>
      </c>
      <c r="H14" s="750"/>
      <c r="I14" s="750"/>
      <c r="J14" s="171"/>
      <c r="K14" s="540">
        <v>0.2</v>
      </c>
      <c r="L14" s="548">
        <v>0.2</v>
      </c>
      <c r="M14" s="542">
        <v>0.2</v>
      </c>
      <c r="N14" s="519">
        <v>0.2</v>
      </c>
      <c r="O14" s="519">
        <v>0.2</v>
      </c>
      <c r="P14" s="519">
        <v>0</v>
      </c>
      <c r="Q14" s="194" t="s">
        <v>863</v>
      </c>
      <c r="R14" s="385">
        <v>1</v>
      </c>
      <c r="S14" s="194"/>
      <c r="T14" s="570" t="s">
        <v>1217</v>
      </c>
      <c r="U14" s="519">
        <v>0.75</v>
      </c>
      <c r="V14" s="563" t="s">
        <v>1216</v>
      </c>
      <c r="W14" s="194" t="s">
        <v>1154</v>
      </c>
      <c r="X14" s="171"/>
      <c r="Y14" s="171"/>
      <c r="Z14" s="171"/>
    </row>
    <row r="15" spans="1:32" s="504" customFormat="1" ht="42.75" customHeight="1" x14ac:dyDescent="0.3">
      <c r="A15" s="952" t="s">
        <v>0</v>
      </c>
      <c r="B15" s="953"/>
      <c r="C15" s="954" t="s">
        <v>453</v>
      </c>
      <c r="D15" s="955"/>
      <c r="E15" s="955"/>
      <c r="F15" s="955"/>
      <c r="G15" s="955"/>
      <c r="H15" s="955"/>
      <c r="I15" s="955"/>
      <c r="J15" s="955"/>
      <c r="K15" s="956"/>
      <c r="L15" s="957"/>
      <c r="M15" s="957"/>
      <c r="N15" s="957"/>
      <c r="O15" s="957"/>
      <c r="P15" s="957"/>
      <c r="Q15" s="946"/>
      <c r="R15" s="948"/>
      <c r="S15" s="948"/>
      <c r="T15" s="949" t="s">
        <v>963</v>
      </c>
      <c r="U15" s="948" t="s">
        <v>1206</v>
      </c>
      <c r="V15" s="946" t="s">
        <v>1085</v>
      </c>
      <c r="W15" s="683" t="s">
        <v>1110</v>
      </c>
      <c r="X15" s="604" t="s">
        <v>964</v>
      </c>
      <c r="Y15" s="604" t="s">
        <v>965</v>
      </c>
      <c r="Z15" s="604" t="s">
        <v>966</v>
      </c>
      <c r="AA15" s="54"/>
      <c r="AB15" s="54"/>
      <c r="AC15" s="54"/>
      <c r="AD15" s="54"/>
      <c r="AE15" s="54"/>
      <c r="AF15" s="54"/>
    </row>
    <row r="16" spans="1:32" s="504" customFormat="1" ht="36" customHeight="1" x14ac:dyDescent="0.3">
      <c r="A16" s="946" t="s">
        <v>1</v>
      </c>
      <c r="B16" s="946"/>
      <c r="C16" s="544" t="s">
        <v>2</v>
      </c>
      <c r="D16" s="946" t="s">
        <v>3</v>
      </c>
      <c r="E16" s="946"/>
      <c r="F16" s="544" t="s">
        <v>4</v>
      </c>
      <c r="G16" s="549" t="s">
        <v>27</v>
      </c>
      <c r="H16" s="952" t="s">
        <v>5</v>
      </c>
      <c r="I16" s="952"/>
      <c r="J16" s="549" t="s">
        <v>6</v>
      </c>
      <c r="K16" s="550"/>
      <c r="L16" s="550"/>
      <c r="M16" s="550"/>
      <c r="N16" s="550"/>
      <c r="O16" s="550"/>
      <c r="P16" s="550"/>
      <c r="Q16" s="946"/>
      <c r="R16" s="948"/>
      <c r="S16" s="948"/>
      <c r="T16" s="949"/>
      <c r="U16" s="948"/>
      <c r="V16" s="946"/>
      <c r="W16" s="683"/>
      <c r="X16" s="604"/>
      <c r="Y16" s="604"/>
      <c r="Z16" s="604"/>
      <c r="AA16" s="54"/>
      <c r="AB16" s="54"/>
      <c r="AC16" s="54"/>
      <c r="AD16" s="54"/>
      <c r="AE16" s="54"/>
      <c r="AF16" s="54"/>
    </row>
    <row r="17" spans="1:32" s="504" customFormat="1" ht="362.25" customHeight="1" x14ac:dyDescent="0.3">
      <c r="A17" s="551"/>
      <c r="B17" s="996" t="s">
        <v>378</v>
      </c>
      <c r="C17" s="997" t="s">
        <v>1229</v>
      </c>
      <c r="D17" s="552" t="s">
        <v>13</v>
      </c>
      <c r="E17" s="553" t="s">
        <v>768</v>
      </c>
      <c r="F17" s="117" t="s">
        <v>261</v>
      </c>
      <c r="G17" s="117" t="s">
        <v>259</v>
      </c>
      <c r="H17" s="959" t="s">
        <v>560</v>
      </c>
      <c r="I17" s="959"/>
      <c r="J17" s="117"/>
      <c r="K17" s="554" t="s">
        <v>258</v>
      </c>
      <c r="L17" s="992" t="s">
        <v>258</v>
      </c>
      <c r="M17" s="555" t="s">
        <v>258</v>
      </c>
      <c r="N17" s="508" t="s">
        <v>258</v>
      </c>
      <c r="O17" s="508" t="s">
        <v>258</v>
      </c>
      <c r="P17" s="508" t="s">
        <v>258</v>
      </c>
      <c r="Q17" s="196" t="s">
        <v>925</v>
      </c>
      <c r="R17" s="385">
        <v>0.9</v>
      </c>
      <c r="S17" s="196" t="s">
        <v>1103</v>
      </c>
      <c r="T17" s="571" t="s">
        <v>1027</v>
      </c>
      <c r="U17" s="519">
        <v>0</v>
      </c>
      <c r="V17" s="560" t="s">
        <v>1222</v>
      </c>
      <c r="W17" s="480" t="s">
        <v>1193</v>
      </c>
      <c r="X17" s="117"/>
      <c r="Y17" s="117"/>
      <c r="Z17" s="117"/>
      <c r="AA17" s="54"/>
      <c r="AB17" s="54"/>
      <c r="AC17" s="54"/>
      <c r="AD17" s="54"/>
      <c r="AE17" s="54"/>
      <c r="AF17" s="54"/>
    </row>
    <row r="18" spans="1:32" s="504" customFormat="1" ht="69" customHeight="1" x14ac:dyDescent="0.3">
      <c r="A18" s="952" t="s">
        <v>0</v>
      </c>
      <c r="B18" s="953"/>
      <c r="C18" s="954" t="s">
        <v>452</v>
      </c>
      <c r="D18" s="955"/>
      <c r="E18" s="955"/>
      <c r="F18" s="955"/>
      <c r="G18" s="955"/>
      <c r="H18" s="955"/>
      <c r="I18" s="955"/>
      <c r="J18" s="955"/>
      <c r="K18" s="958" t="s">
        <v>267</v>
      </c>
      <c r="L18" s="957"/>
      <c r="M18" s="957"/>
      <c r="N18" s="957"/>
      <c r="O18" s="957"/>
      <c r="P18" s="957"/>
      <c r="Q18" s="663" t="s">
        <v>818</v>
      </c>
      <c r="R18" s="613" t="s">
        <v>1084</v>
      </c>
      <c r="S18" s="613" t="s">
        <v>1085</v>
      </c>
      <c r="T18" s="949" t="s">
        <v>963</v>
      </c>
      <c r="U18" s="948" t="s">
        <v>1206</v>
      </c>
      <c r="V18" s="946" t="s">
        <v>1085</v>
      </c>
      <c r="W18" s="662" t="s">
        <v>1110</v>
      </c>
      <c r="X18" s="604" t="s">
        <v>967</v>
      </c>
      <c r="Y18" s="604" t="s">
        <v>965</v>
      </c>
      <c r="Z18" s="604" t="s">
        <v>966</v>
      </c>
      <c r="AA18" s="54"/>
      <c r="AB18" s="54"/>
      <c r="AC18" s="54"/>
      <c r="AD18" s="54"/>
      <c r="AE18" s="54"/>
    </row>
    <row r="19" spans="1:32" s="504" customFormat="1" ht="37.5" x14ac:dyDescent="0.3">
      <c r="A19" s="952" t="s">
        <v>1</v>
      </c>
      <c r="B19" s="953"/>
      <c r="C19" s="549" t="s">
        <v>2</v>
      </c>
      <c r="D19" s="952" t="s">
        <v>3</v>
      </c>
      <c r="E19" s="953"/>
      <c r="F19" s="549" t="s">
        <v>4</v>
      </c>
      <c r="G19" s="549" t="s">
        <v>27</v>
      </c>
      <c r="H19" s="952" t="s">
        <v>5</v>
      </c>
      <c r="I19" s="952"/>
      <c r="J19" s="549" t="s">
        <v>6</v>
      </c>
      <c r="K19" s="572">
        <v>2017</v>
      </c>
      <c r="L19" s="572">
        <v>2018</v>
      </c>
      <c r="M19" s="572">
        <v>2019</v>
      </c>
      <c r="N19" s="572">
        <v>2020</v>
      </c>
      <c r="O19" s="572">
        <v>2021</v>
      </c>
      <c r="P19" s="572">
        <v>2022</v>
      </c>
      <c r="Q19" s="663"/>
      <c r="R19" s="613"/>
      <c r="S19" s="613"/>
      <c r="T19" s="949"/>
      <c r="U19" s="948"/>
      <c r="V19" s="946"/>
      <c r="W19" s="662"/>
      <c r="X19" s="604"/>
      <c r="Y19" s="604"/>
      <c r="Z19" s="604"/>
      <c r="AA19" s="54"/>
      <c r="AB19" s="54"/>
      <c r="AC19" s="54"/>
      <c r="AD19" s="54"/>
      <c r="AE19" s="54"/>
    </row>
    <row r="20" spans="1:32" s="504" customFormat="1" ht="198" customHeight="1" x14ac:dyDescent="0.3">
      <c r="A20" s="551"/>
      <c r="B20" s="998" t="s">
        <v>391</v>
      </c>
      <c r="C20" s="998" t="s">
        <v>1231</v>
      </c>
      <c r="D20" s="552" t="s">
        <v>15</v>
      </c>
      <c r="E20" s="294" t="s">
        <v>800</v>
      </c>
      <c r="F20" s="294" t="s">
        <v>349</v>
      </c>
      <c r="G20" s="294" t="s">
        <v>96</v>
      </c>
      <c r="H20" s="993"/>
      <c r="I20" s="993"/>
      <c r="J20" s="294"/>
      <c r="K20" s="994">
        <v>1</v>
      </c>
      <c r="L20" s="994">
        <v>1</v>
      </c>
      <c r="M20" s="556">
        <v>1</v>
      </c>
      <c r="N20" s="557">
        <v>1</v>
      </c>
      <c r="O20" s="557">
        <v>1</v>
      </c>
      <c r="P20" s="557">
        <v>1</v>
      </c>
      <c r="Q20" s="195" t="s">
        <v>888</v>
      </c>
      <c r="R20" s="385">
        <v>1</v>
      </c>
      <c r="S20" s="195"/>
      <c r="T20" s="571" t="s">
        <v>1220</v>
      </c>
      <c r="U20" s="519">
        <v>0.75</v>
      </c>
      <c r="V20" s="560" t="s">
        <v>1221</v>
      </c>
      <c r="W20" s="455" t="s">
        <v>1133</v>
      </c>
      <c r="X20" s="510"/>
      <c r="Y20" s="117"/>
      <c r="Z20" s="117"/>
      <c r="AA20" s="54"/>
      <c r="AB20" s="54"/>
      <c r="AC20" s="54"/>
      <c r="AD20" s="54"/>
      <c r="AE20" s="54"/>
    </row>
  </sheetData>
  <protectedRanges>
    <protectedRange sqref="Q6:S6" name="Rango1_4_5_2"/>
    <protectedRange sqref="T6:W6" name="Rango1_4_5_1_1"/>
    <protectedRange sqref="Q8:V8" name="Rango1_4_3"/>
    <protectedRange sqref="W8" name="Rango1_4_3_1"/>
    <protectedRange sqref="Q14:S14" name="Rango1_4_3_7"/>
    <protectedRange sqref="U14" name="Rango1_7_3"/>
    <protectedRange sqref="T13:V13" name="Rango1_4_4_6"/>
    <protectedRange sqref="W14" name="Rango1_4_3_15"/>
    <protectedRange sqref="W13" name="Rango1_4_6_1_1"/>
    <protectedRange sqref="T14" name="Rango1_4_3_17"/>
    <protectedRange sqref="Q17:S17" name="Rango1_4_5_4"/>
    <protectedRange sqref="T17:V17" name="Rango1_4_5_3_2"/>
    <protectedRange sqref="W17" name="Rango1_4_5_4_1"/>
    <protectedRange sqref="Q20:S20" name="Rango1_4_4_2_2"/>
    <protectedRange sqref="T20:V20" name="Rango1_4_6_3_1"/>
  </protectedRanges>
  <mergeCells count="82">
    <mergeCell ref="A1:V1"/>
    <mergeCell ref="H20:I20"/>
    <mergeCell ref="W18:W19"/>
    <mergeCell ref="X18:X19"/>
    <mergeCell ref="Y18:Y19"/>
    <mergeCell ref="H17:I17"/>
    <mergeCell ref="Z18:Z19"/>
    <mergeCell ref="A19:B19"/>
    <mergeCell ref="D19:E19"/>
    <mergeCell ref="Q18:Q19"/>
    <mergeCell ref="R18:R19"/>
    <mergeCell ref="S18:S19"/>
    <mergeCell ref="T18:T19"/>
    <mergeCell ref="U18:U19"/>
    <mergeCell ref="V18:V19"/>
    <mergeCell ref="A18:B18"/>
    <mergeCell ref="C18:J18"/>
    <mergeCell ref="K18:P18"/>
    <mergeCell ref="H19:I19"/>
    <mergeCell ref="Z15:Z16"/>
    <mergeCell ref="A16:B16"/>
    <mergeCell ref="D16:E16"/>
    <mergeCell ref="Q15:Q16"/>
    <mergeCell ref="R15:R16"/>
    <mergeCell ref="S15:S16"/>
    <mergeCell ref="T15:T16"/>
    <mergeCell ref="U15:U16"/>
    <mergeCell ref="V15:V16"/>
    <mergeCell ref="A15:B15"/>
    <mergeCell ref="C15:J15"/>
    <mergeCell ref="K15:P15"/>
    <mergeCell ref="H16:I16"/>
    <mergeCell ref="W15:W16"/>
    <mergeCell ref="X15:X16"/>
    <mergeCell ref="Y15:Y16"/>
    <mergeCell ref="Z11:Z12"/>
    <mergeCell ref="A12:B12"/>
    <mergeCell ref="D12:E12"/>
    <mergeCell ref="Q11:Q12"/>
    <mergeCell ref="R11:R12"/>
    <mergeCell ref="S11:S12"/>
    <mergeCell ref="T11:T12"/>
    <mergeCell ref="U11:U12"/>
    <mergeCell ref="V11:V12"/>
    <mergeCell ref="A11:B11"/>
    <mergeCell ref="C11:J11"/>
    <mergeCell ref="K11:P11"/>
    <mergeCell ref="W11:W12"/>
    <mergeCell ref="X11:X12"/>
    <mergeCell ref="Y11:Y12"/>
    <mergeCell ref="A13:A14"/>
    <mergeCell ref="B13:B14"/>
    <mergeCell ref="C13:C14"/>
    <mergeCell ref="H9:I9"/>
    <mergeCell ref="H10:I10"/>
    <mergeCell ref="H12:I12"/>
    <mergeCell ref="A8:A10"/>
    <mergeCell ref="B8:B10"/>
    <mergeCell ref="C8:C10"/>
    <mergeCell ref="H8:I8"/>
    <mergeCell ref="H14:I14"/>
    <mergeCell ref="H13:I13"/>
    <mergeCell ref="Z4:Z5"/>
    <mergeCell ref="A5:B5"/>
    <mergeCell ref="D5:E5"/>
    <mergeCell ref="H5:I5"/>
    <mergeCell ref="H6:I6"/>
    <mergeCell ref="W4:W5"/>
    <mergeCell ref="X4:X5"/>
    <mergeCell ref="Y4:Y5"/>
    <mergeCell ref="A7:B7"/>
    <mergeCell ref="K7:P7"/>
    <mergeCell ref="T4:T5"/>
    <mergeCell ref="U4:U5"/>
    <mergeCell ref="V4:V5"/>
    <mergeCell ref="A4:B4"/>
    <mergeCell ref="C4:J4"/>
    <mergeCell ref="K4:P4"/>
    <mergeCell ref="Q4:Q5"/>
    <mergeCell ref="R4:R5"/>
    <mergeCell ref="S4:S5"/>
    <mergeCell ref="D7:E7"/>
  </mergeCells>
  <printOptions horizontalCentered="1" verticalCentered="1"/>
  <pageMargins left="0.51181102362204722" right="0.31496062992125984" top="0.15748031496062992" bottom="0.15748031496062992" header="0.31496062992125984" footer="0.31496062992125984"/>
  <pageSetup paperSize="9" scale="50" orientation="landscape" r:id="rId1"/>
  <rowBreaks count="2" manualBreakCount="2">
    <brk id="10" max="16383" man="1"/>
    <brk id="17" max="16383"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C22" sqref="C22"/>
    </sheetView>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B2:AA37"/>
  <sheetViews>
    <sheetView showGridLines="0" zoomScale="70" zoomScaleNormal="70" zoomScalePageLayoutView="70" workbookViewId="0">
      <selection activeCell="D2" sqref="D2:K2"/>
    </sheetView>
  </sheetViews>
  <sheetFormatPr baseColWidth="10" defaultColWidth="10.875" defaultRowHeight="18.75" x14ac:dyDescent="0.25"/>
  <cols>
    <col min="1" max="1" width="3.125" style="17" customWidth="1"/>
    <col min="2" max="2" width="5.875" style="17" customWidth="1"/>
    <col min="3" max="3" width="26" style="17" customWidth="1"/>
    <col min="4" max="4" width="36.5" style="17" customWidth="1"/>
    <col min="5" max="5" width="4.125" style="17" customWidth="1"/>
    <col min="6" max="6" width="50.375" style="17" customWidth="1"/>
    <col min="7" max="7" width="45" style="17" hidden="1" customWidth="1"/>
    <col min="8" max="8" width="14.875" style="17" hidden="1" customWidth="1"/>
    <col min="9" max="9" width="22.125" style="17" hidden="1" customWidth="1"/>
    <col min="10" max="11" width="19" style="17" hidden="1" customWidth="1"/>
    <col min="12" max="12" width="12.375" style="17" hidden="1" customWidth="1"/>
    <col min="13" max="13" width="9.125" style="17" customWidth="1"/>
    <col min="14" max="14" width="8.375" style="17" hidden="1" customWidth="1"/>
    <col min="15" max="15" width="9" style="17" hidden="1" customWidth="1"/>
    <col min="16" max="17" width="8.5" style="17" hidden="1" customWidth="1"/>
    <col min="18" max="18" width="27.625" style="17" hidden="1" customWidth="1"/>
    <col min="19" max="19" width="18.5" style="17" hidden="1" customWidth="1"/>
    <col min="20" max="20" width="27.625" style="17" hidden="1" customWidth="1"/>
    <col min="21" max="23" width="22.5" style="17" customWidth="1"/>
    <col min="24" max="24" width="22.5" style="17" hidden="1" customWidth="1"/>
    <col min="25" max="26" width="15.625" style="17" hidden="1" customWidth="1"/>
    <col min="27" max="27" width="12.875" style="17" hidden="1" customWidth="1"/>
    <col min="28" max="16384" width="10.875" style="17"/>
  </cols>
  <sheetData>
    <row r="2" spans="2:27" ht="33" customHeight="1" x14ac:dyDescent="0.25">
      <c r="B2" s="618" t="s">
        <v>0</v>
      </c>
      <c r="C2" s="619"/>
      <c r="D2" s="974" t="s">
        <v>25</v>
      </c>
      <c r="E2" s="975"/>
      <c r="F2" s="975"/>
      <c r="G2" s="975"/>
      <c r="H2" s="975"/>
      <c r="I2" s="975"/>
      <c r="J2" s="975"/>
      <c r="K2" s="976"/>
      <c r="L2" s="680" t="s">
        <v>267</v>
      </c>
      <c r="M2" s="680"/>
      <c r="N2" s="680"/>
      <c r="O2" s="680"/>
      <c r="P2" s="680"/>
      <c r="Q2" s="623"/>
      <c r="R2" s="663" t="s">
        <v>818</v>
      </c>
      <c r="S2" s="613" t="s">
        <v>1084</v>
      </c>
      <c r="T2" s="613" t="s">
        <v>1085</v>
      </c>
      <c r="U2" s="661" t="s">
        <v>963</v>
      </c>
      <c r="V2" s="609" t="s">
        <v>1206</v>
      </c>
      <c r="W2" s="609" t="s">
        <v>1085</v>
      </c>
      <c r="X2" s="662" t="s">
        <v>1110</v>
      </c>
      <c r="Y2" s="604" t="s">
        <v>987</v>
      </c>
      <c r="Z2" s="604" t="s">
        <v>965</v>
      </c>
      <c r="AA2" s="604" t="s">
        <v>966</v>
      </c>
    </row>
    <row r="3" spans="2:27" ht="42" customHeight="1" x14ac:dyDescent="0.25">
      <c r="B3" s="618" t="s">
        <v>1</v>
      </c>
      <c r="C3" s="619"/>
      <c r="D3" s="8" t="s">
        <v>2</v>
      </c>
      <c r="E3" s="618" t="s">
        <v>3</v>
      </c>
      <c r="F3" s="619"/>
      <c r="G3" s="8" t="s">
        <v>4</v>
      </c>
      <c r="H3" s="8" t="s">
        <v>27</v>
      </c>
      <c r="I3" s="618" t="s">
        <v>5</v>
      </c>
      <c r="J3" s="619"/>
      <c r="K3" s="8" t="s">
        <v>6</v>
      </c>
      <c r="L3" s="9">
        <v>2017</v>
      </c>
      <c r="M3" s="9">
        <v>2018</v>
      </c>
      <c r="N3" s="9">
        <v>2019</v>
      </c>
      <c r="O3" s="9">
        <v>2020</v>
      </c>
      <c r="P3" s="9">
        <v>2021</v>
      </c>
      <c r="Q3" s="219">
        <v>2022</v>
      </c>
      <c r="R3" s="663"/>
      <c r="S3" s="613"/>
      <c r="T3" s="613"/>
      <c r="U3" s="661"/>
      <c r="V3" s="609"/>
      <c r="W3" s="609"/>
      <c r="X3" s="662"/>
      <c r="Y3" s="604"/>
      <c r="Z3" s="604"/>
      <c r="AA3" s="604"/>
    </row>
    <row r="4" spans="2:27" ht="105" hidden="1" customHeight="1" x14ac:dyDescent="0.25">
      <c r="B4" s="626"/>
      <c r="C4" s="628" t="s">
        <v>39</v>
      </c>
      <c r="D4" s="669" t="s">
        <v>26</v>
      </c>
      <c r="E4" s="626" t="s">
        <v>9</v>
      </c>
      <c r="F4" s="634" t="s">
        <v>682</v>
      </c>
      <c r="G4" s="161" t="s">
        <v>41</v>
      </c>
      <c r="H4" s="11" t="s">
        <v>591</v>
      </c>
      <c r="I4" s="611"/>
      <c r="J4" s="612"/>
      <c r="K4" s="11"/>
      <c r="L4" s="262">
        <v>1</v>
      </c>
      <c r="M4" s="107">
        <v>0</v>
      </c>
      <c r="N4" s="107">
        <v>0</v>
      </c>
      <c r="O4" s="107">
        <v>0</v>
      </c>
      <c r="P4" s="107">
        <v>0</v>
      </c>
      <c r="Q4" s="168">
        <v>0</v>
      </c>
      <c r="R4" s="195" t="s">
        <v>829</v>
      </c>
      <c r="S4" s="385">
        <v>1</v>
      </c>
      <c r="T4" s="195"/>
      <c r="U4" s="194"/>
      <c r="V4" s="385"/>
      <c r="W4" s="194"/>
      <c r="X4" s="194"/>
      <c r="Y4" s="171" t="s">
        <v>983</v>
      </c>
      <c r="Z4" s="171"/>
      <c r="AA4" s="171"/>
    </row>
    <row r="5" spans="2:27" ht="81.75" customHeight="1" x14ac:dyDescent="0.25">
      <c r="B5" s="627"/>
      <c r="C5" s="629"/>
      <c r="D5" s="669"/>
      <c r="E5" s="667"/>
      <c r="F5" s="666"/>
      <c r="G5" s="11" t="s">
        <v>544</v>
      </c>
      <c r="H5" s="11" t="s">
        <v>96</v>
      </c>
      <c r="I5" s="611"/>
      <c r="J5" s="612"/>
      <c r="K5" s="11"/>
      <c r="L5" s="107">
        <v>0</v>
      </c>
      <c r="M5" s="322">
        <v>0.2</v>
      </c>
      <c r="N5" s="435">
        <v>0.2</v>
      </c>
      <c r="O5" s="107">
        <v>0.2</v>
      </c>
      <c r="P5" s="107">
        <v>0.2</v>
      </c>
      <c r="Q5" s="168">
        <v>0.2</v>
      </c>
      <c r="R5" s="171"/>
      <c r="S5" s="385"/>
      <c r="T5" s="171"/>
      <c r="U5" s="194" t="s">
        <v>1004</v>
      </c>
      <c r="V5" s="385">
        <v>1</v>
      </c>
      <c r="W5" s="194"/>
      <c r="X5" s="194" t="s">
        <v>1125</v>
      </c>
      <c r="Y5" s="171"/>
      <c r="Z5" s="171"/>
      <c r="AA5" s="171"/>
    </row>
    <row r="6" spans="2:27" ht="90" x14ac:dyDescent="0.25">
      <c r="B6" s="627"/>
      <c r="C6" s="629"/>
      <c r="D6" s="669"/>
      <c r="E6" s="19" t="s">
        <v>10</v>
      </c>
      <c r="F6" s="34" t="s">
        <v>683</v>
      </c>
      <c r="G6" s="161" t="s">
        <v>42</v>
      </c>
      <c r="H6" s="11" t="s">
        <v>96</v>
      </c>
      <c r="I6" s="611"/>
      <c r="J6" s="612"/>
      <c r="K6" s="11"/>
      <c r="L6" s="262">
        <v>1</v>
      </c>
      <c r="M6" s="322">
        <v>1</v>
      </c>
      <c r="N6" s="435">
        <v>1</v>
      </c>
      <c r="O6" s="20">
        <v>1</v>
      </c>
      <c r="P6" s="20">
        <v>1</v>
      </c>
      <c r="Q6" s="169">
        <v>1</v>
      </c>
      <c r="R6" s="194" t="s">
        <v>830</v>
      </c>
      <c r="S6" s="385">
        <v>1</v>
      </c>
      <c r="T6" s="194"/>
      <c r="U6" s="197" t="s">
        <v>1011</v>
      </c>
      <c r="V6" s="385">
        <v>1</v>
      </c>
      <c r="W6" s="197"/>
      <c r="X6" s="196" t="s">
        <v>1120</v>
      </c>
      <c r="Y6" s="171"/>
      <c r="Z6" s="171"/>
      <c r="AA6" s="171"/>
    </row>
    <row r="7" spans="2:27" ht="45" hidden="1" x14ac:dyDescent="0.25">
      <c r="B7" s="627"/>
      <c r="C7" s="629"/>
      <c r="D7" s="669"/>
      <c r="E7" s="19" t="s">
        <v>11</v>
      </c>
      <c r="F7" s="29" t="s">
        <v>684</v>
      </c>
      <c r="G7" s="11" t="s">
        <v>50</v>
      </c>
      <c r="H7" s="11" t="s">
        <v>96</v>
      </c>
      <c r="I7" s="611"/>
      <c r="J7" s="612"/>
      <c r="K7" s="11"/>
      <c r="L7" s="20">
        <v>0</v>
      </c>
      <c r="M7" s="20">
        <v>0</v>
      </c>
      <c r="N7" s="435">
        <v>1</v>
      </c>
      <c r="O7" s="20">
        <v>1</v>
      </c>
      <c r="P7" s="20">
        <v>1</v>
      </c>
      <c r="Q7" s="169">
        <v>1</v>
      </c>
      <c r="R7" s="171"/>
      <c r="S7" s="385"/>
      <c r="T7" s="171"/>
      <c r="U7" s="266"/>
      <c r="V7" s="385"/>
      <c r="W7" s="266"/>
      <c r="X7" s="196" t="s">
        <v>1121</v>
      </c>
      <c r="Y7" s="171"/>
      <c r="Z7" s="171"/>
      <c r="AA7" s="171"/>
    </row>
    <row r="8" spans="2:27" ht="94.5" customHeight="1" x14ac:dyDescent="0.25">
      <c r="B8" s="627"/>
      <c r="C8" s="629"/>
      <c r="D8" s="669"/>
      <c r="E8" s="19" t="s">
        <v>12</v>
      </c>
      <c r="F8" s="29" t="s">
        <v>685</v>
      </c>
      <c r="G8" s="161" t="s">
        <v>463</v>
      </c>
      <c r="H8" s="11" t="s">
        <v>93</v>
      </c>
      <c r="I8" s="611"/>
      <c r="J8" s="612"/>
      <c r="K8" s="11"/>
      <c r="L8" s="262">
        <v>0.5</v>
      </c>
      <c r="M8" s="322">
        <v>0.5</v>
      </c>
      <c r="N8" s="20">
        <v>0</v>
      </c>
      <c r="O8" s="20">
        <v>0</v>
      </c>
      <c r="P8" s="20">
        <v>0</v>
      </c>
      <c r="Q8" s="169">
        <v>0</v>
      </c>
      <c r="R8" s="195" t="s">
        <v>831</v>
      </c>
      <c r="S8" s="385">
        <v>1</v>
      </c>
      <c r="T8" s="195"/>
      <c r="U8" s="195" t="s">
        <v>831</v>
      </c>
      <c r="V8" s="385">
        <v>1</v>
      </c>
      <c r="W8" s="195"/>
      <c r="X8" s="195"/>
      <c r="Y8" s="171" t="s">
        <v>984</v>
      </c>
      <c r="Z8" s="171"/>
      <c r="AA8" s="171" t="s">
        <v>985</v>
      </c>
    </row>
    <row r="9" spans="2:27" ht="75.75" customHeight="1" x14ac:dyDescent="0.25">
      <c r="B9" s="627"/>
      <c r="C9" s="629"/>
      <c r="D9" s="669"/>
      <c r="E9" s="19" t="s">
        <v>13</v>
      </c>
      <c r="F9" s="29" t="s">
        <v>686</v>
      </c>
      <c r="G9" s="161" t="s">
        <v>43</v>
      </c>
      <c r="H9" s="11" t="s">
        <v>120</v>
      </c>
      <c r="I9" s="611"/>
      <c r="J9" s="612"/>
      <c r="K9" s="11"/>
      <c r="L9" s="263" t="s">
        <v>31</v>
      </c>
      <c r="M9" s="330" t="s">
        <v>31</v>
      </c>
      <c r="N9" s="470" t="s">
        <v>31</v>
      </c>
      <c r="O9" s="20">
        <v>0</v>
      </c>
      <c r="P9" s="20">
        <v>0</v>
      </c>
      <c r="Q9" s="169">
        <v>0</v>
      </c>
      <c r="R9" s="197" t="s">
        <v>836</v>
      </c>
      <c r="S9" s="385">
        <v>1</v>
      </c>
      <c r="T9" s="197"/>
      <c r="U9" s="195" t="s">
        <v>1005</v>
      </c>
      <c r="V9" s="385"/>
      <c r="W9" s="195"/>
      <c r="X9" s="195" t="s">
        <v>1122</v>
      </c>
      <c r="Y9" s="171"/>
      <c r="Z9" s="171"/>
      <c r="AA9" s="171"/>
    </row>
    <row r="10" spans="2:27" ht="51" hidden="1" customHeight="1" x14ac:dyDescent="0.25">
      <c r="B10" s="627"/>
      <c r="C10" s="629"/>
      <c r="D10" s="669"/>
      <c r="E10" s="626" t="s">
        <v>14</v>
      </c>
      <c r="F10" s="634" t="s">
        <v>687</v>
      </c>
      <c r="G10" s="11" t="s">
        <v>44</v>
      </c>
      <c r="H10" s="630" t="s">
        <v>95</v>
      </c>
      <c r="I10" s="647"/>
      <c r="J10" s="664"/>
      <c r="K10" s="630"/>
      <c r="L10" s="20">
        <v>0</v>
      </c>
      <c r="M10" s="20">
        <v>0</v>
      </c>
      <c r="N10" s="20">
        <v>0</v>
      </c>
      <c r="O10" s="20">
        <v>0.3</v>
      </c>
      <c r="P10" s="20">
        <v>0.3</v>
      </c>
      <c r="Q10" s="169">
        <v>0.3</v>
      </c>
      <c r="R10" s="195"/>
      <c r="S10" s="385"/>
      <c r="T10" s="195"/>
      <c r="U10" s="266"/>
      <c r="V10" s="385"/>
      <c r="W10" s="266"/>
      <c r="X10" s="266"/>
      <c r="Y10" s="171"/>
      <c r="Z10" s="171"/>
      <c r="AA10" s="171"/>
    </row>
    <row r="11" spans="2:27" ht="39" hidden="1" customHeight="1" x14ac:dyDescent="0.25">
      <c r="B11" s="627"/>
      <c r="C11" s="629"/>
      <c r="D11" s="669"/>
      <c r="E11" s="667"/>
      <c r="F11" s="666"/>
      <c r="G11" s="11" t="s">
        <v>46</v>
      </c>
      <c r="H11" s="656"/>
      <c r="I11" s="653"/>
      <c r="J11" s="665"/>
      <c r="K11" s="656"/>
      <c r="L11" s="20">
        <v>0</v>
      </c>
      <c r="M11" s="20">
        <v>0</v>
      </c>
      <c r="N11" s="20">
        <v>0</v>
      </c>
      <c r="O11" s="20">
        <v>0.3</v>
      </c>
      <c r="P11" s="20">
        <v>0.3</v>
      </c>
      <c r="Q11" s="169">
        <v>0.3</v>
      </c>
      <c r="R11" s="171"/>
      <c r="S11" s="385"/>
      <c r="T11" s="171"/>
      <c r="U11" s="266"/>
      <c r="V11" s="385"/>
      <c r="W11" s="266"/>
      <c r="X11" s="266"/>
      <c r="Y11" s="171"/>
      <c r="Z11" s="171"/>
      <c r="AA11" s="171"/>
    </row>
    <row r="12" spans="2:27" ht="59.25" hidden="1" customHeight="1" x14ac:dyDescent="0.25">
      <c r="B12" s="627"/>
      <c r="C12" s="629"/>
      <c r="D12" s="669"/>
      <c r="E12" s="21" t="s">
        <v>15</v>
      </c>
      <c r="F12" s="265" t="s">
        <v>688</v>
      </c>
      <c r="G12" s="161" t="s">
        <v>45</v>
      </c>
      <c r="H12" s="11" t="s">
        <v>119</v>
      </c>
      <c r="I12" s="611"/>
      <c r="J12" s="612"/>
      <c r="K12" s="11"/>
      <c r="L12" s="262">
        <v>1</v>
      </c>
      <c r="M12" s="20">
        <v>0</v>
      </c>
      <c r="N12" s="20">
        <v>0</v>
      </c>
      <c r="O12" s="20">
        <v>0</v>
      </c>
      <c r="P12" s="20">
        <v>0</v>
      </c>
      <c r="Q12" s="169">
        <v>0</v>
      </c>
      <c r="R12" s="197" t="s">
        <v>833</v>
      </c>
      <c r="S12" s="385">
        <v>1</v>
      </c>
      <c r="T12" s="197"/>
      <c r="U12" s="266"/>
      <c r="V12" s="385"/>
      <c r="W12" s="266"/>
      <c r="X12" s="266"/>
      <c r="Y12" s="171"/>
      <c r="Z12" s="171"/>
      <c r="AA12" s="171"/>
    </row>
    <row r="13" spans="2:27" ht="82.5" customHeight="1" x14ac:dyDescent="0.25">
      <c r="B13" s="627"/>
      <c r="C13" s="629"/>
      <c r="D13" s="669"/>
      <c r="E13" s="19" t="s">
        <v>16</v>
      </c>
      <c r="F13" s="29" t="s">
        <v>689</v>
      </c>
      <c r="G13" s="161" t="s">
        <v>47</v>
      </c>
      <c r="H13" s="11" t="s">
        <v>95</v>
      </c>
      <c r="I13" s="611"/>
      <c r="J13" s="612"/>
      <c r="K13" s="11"/>
      <c r="L13" s="262">
        <v>0.15</v>
      </c>
      <c r="M13" s="322">
        <v>0.15</v>
      </c>
      <c r="N13" s="435">
        <v>0.15</v>
      </c>
      <c r="O13" s="20">
        <v>0.15</v>
      </c>
      <c r="P13" s="20">
        <v>0.15</v>
      </c>
      <c r="Q13" s="169">
        <v>0.15</v>
      </c>
      <c r="R13" s="196" t="s">
        <v>834</v>
      </c>
      <c r="S13" s="385">
        <v>1</v>
      </c>
      <c r="T13" s="196"/>
      <c r="U13" s="197" t="s">
        <v>1009</v>
      </c>
      <c r="V13" s="385">
        <v>1</v>
      </c>
      <c r="W13" s="197"/>
      <c r="X13" s="195" t="s">
        <v>1124</v>
      </c>
      <c r="Y13" s="171"/>
      <c r="Z13" s="171"/>
      <c r="AA13" s="171"/>
    </row>
    <row r="14" spans="2:27" ht="82.5" customHeight="1" x14ac:dyDescent="0.25">
      <c r="B14" s="627"/>
      <c r="C14" s="629"/>
      <c r="D14" s="669"/>
      <c r="E14" s="19" t="s">
        <v>17</v>
      </c>
      <c r="F14" s="34" t="s">
        <v>690</v>
      </c>
      <c r="G14" s="161" t="s">
        <v>48</v>
      </c>
      <c r="H14" s="11" t="s">
        <v>95</v>
      </c>
      <c r="I14" s="611"/>
      <c r="J14" s="612"/>
      <c r="K14" s="11"/>
      <c r="L14" s="162">
        <v>0.1333</v>
      </c>
      <c r="M14" s="323">
        <v>0.1333</v>
      </c>
      <c r="N14" s="434">
        <v>0.1333</v>
      </c>
      <c r="O14" s="18">
        <v>0.1333</v>
      </c>
      <c r="P14" s="18">
        <v>0.1333</v>
      </c>
      <c r="Q14" s="170">
        <v>0.1333</v>
      </c>
      <c r="R14" s="195" t="s">
        <v>835</v>
      </c>
      <c r="S14" s="385">
        <v>1</v>
      </c>
      <c r="T14" s="195"/>
      <c r="U14" s="195" t="s">
        <v>835</v>
      </c>
      <c r="V14" s="385">
        <v>1</v>
      </c>
      <c r="W14" s="195"/>
      <c r="X14" s="195" t="s">
        <v>835</v>
      </c>
      <c r="Y14" s="171"/>
      <c r="Z14" s="171"/>
      <c r="AA14" s="171"/>
    </row>
    <row r="15" spans="2:27" ht="60" customHeight="1" x14ac:dyDescent="0.25">
      <c r="B15" s="627"/>
      <c r="C15" s="629"/>
      <c r="D15" s="669"/>
      <c r="E15" s="626" t="s">
        <v>18</v>
      </c>
      <c r="F15" s="636" t="s">
        <v>691</v>
      </c>
      <c r="G15" s="11" t="s">
        <v>49</v>
      </c>
      <c r="H15" s="630" t="s">
        <v>446</v>
      </c>
      <c r="I15" s="647"/>
      <c r="J15" s="664"/>
      <c r="K15" s="630"/>
      <c r="L15" s="20">
        <v>0</v>
      </c>
      <c r="M15" s="323">
        <v>0.33329999999999999</v>
      </c>
      <c r="N15" s="20">
        <v>0</v>
      </c>
      <c r="O15" s="18">
        <v>0.33329999999999999</v>
      </c>
      <c r="P15" s="20">
        <v>0</v>
      </c>
      <c r="Q15" s="170">
        <v>0.33329999999999999</v>
      </c>
      <c r="R15" s="171"/>
      <c r="S15" s="385"/>
      <c r="T15" s="388"/>
      <c r="U15" s="605" t="s">
        <v>1010</v>
      </c>
      <c r="V15" s="385">
        <v>1</v>
      </c>
      <c r="W15" s="573"/>
      <c r="X15" s="605" t="s">
        <v>1182</v>
      </c>
      <c r="Y15" s="171" t="s">
        <v>986</v>
      </c>
      <c r="Z15" s="171"/>
      <c r="AA15" s="171"/>
    </row>
    <row r="16" spans="2:27" ht="37.5" hidden="1" x14ac:dyDescent="0.25">
      <c r="B16" s="667"/>
      <c r="C16" s="668"/>
      <c r="D16" s="669"/>
      <c r="E16" s="964"/>
      <c r="F16" s="965"/>
      <c r="G16" s="966" t="s">
        <v>467</v>
      </c>
      <c r="H16" s="967"/>
      <c r="I16" s="968"/>
      <c r="J16" s="969"/>
      <c r="K16" s="967"/>
      <c r="L16" s="970">
        <v>0</v>
      </c>
      <c r="M16" s="971">
        <v>0.33329999999999999</v>
      </c>
      <c r="N16" s="970">
        <v>0</v>
      </c>
      <c r="O16" s="972">
        <v>0.33329999999999999</v>
      </c>
      <c r="P16" s="970">
        <v>0</v>
      </c>
      <c r="Q16" s="973">
        <v>0.33329999999999999</v>
      </c>
      <c r="R16" s="171"/>
      <c r="S16" s="385"/>
      <c r="T16" s="389"/>
      <c r="U16" s="606"/>
      <c r="V16" s="385"/>
      <c r="W16" s="574"/>
      <c r="X16" s="606"/>
      <c r="Y16" s="171"/>
      <c r="Z16" s="171"/>
      <c r="AA16" s="171"/>
    </row>
    <row r="17" spans="2:27" ht="42" hidden="1" customHeight="1" x14ac:dyDescent="0.25">
      <c r="B17" s="623" t="s">
        <v>7</v>
      </c>
      <c r="C17" s="624"/>
      <c r="D17" s="624"/>
      <c r="E17" s="768"/>
      <c r="F17" s="768"/>
      <c r="G17" s="768"/>
      <c r="H17" s="769"/>
      <c r="I17" s="576" t="s">
        <v>640</v>
      </c>
      <c r="J17" s="575" t="s">
        <v>2</v>
      </c>
      <c r="K17" s="963" t="s">
        <v>8</v>
      </c>
      <c r="L17" s="756" t="s">
        <v>22</v>
      </c>
      <c r="M17" s="768"/>
      <c r="N17" s="768"/>
      <c r="O17" s="768"/>
      <c r="P17" s="768"/>
      <c r="Q17" s="768"/>
      <c r="R17" s="533" t="s">
        <v>818</v>
      </c>
      <c r="S17" s="533"/>
      <c r="T17" s="533"/>
      <c r="U17" s="462" t="s">
        <v>963</v>
      </c>
      <c r="V17" s="462"/>
      <c r="W17" s="462"/>
      <c r="X17" s="428" t="s">
        <v>1109</v>
      </c>
      <c r="Y17" s="171"/>
      <c r="Z17" s="171"/>
      <c r="AA17" s="171"/>
    </row>
    <row r="18" spans="2:27" ht="60" hidden="1" x14ac:dyDescent="0.25">
      <c r="B18" s="8" t="s">
        <v>64</v>
      </c>
      <c r="C18" s="670" t="s">
        <v>40</v>
      </c>
      <c r="D18" s="671"/>
      <c r="E18" s="671"/>
      <c r="F18" s="671"/>
      <c r="G18" s="671"/>
      <c r="H18" s="672"/>
      <c r="I18" s="630" t="s">
        <v>674</v>
      </c>
      <c r="J18" s="647" t="s">
        <v>26</v>
      </c>
      <c r="K18" s="679">
        <v>2022</v>
      </c>
      <c r="L18" s="648" t="s">
        <v>51</v>
      </c>
      <c r="M18" s="648"/>
      <c r="N18" s="648"/>
      <c r="O18" s="648"/>
      <c r="P18" s="648"/>
      <c r="Q18" s="648"/>
      <c r="R18" s="195" t="s">
        <v>829</v>
      </c>
      <c r="S18" s="195"/>
      <c r="T18" s="195"/>
      <c r="U18" s="194" t="s">
        <v>1004</v>
      </c>
      <c r="V18" s="194"/>
      <c r="W18" s="194"/>
      <c r="X18" s="194"/>
      <c r="Y18" s="171"/>
      <c r="Z18" s="171"/>
      <c r="AA18" s="171"/>
    </row>
    <row r="19" spans="2:27" ht="90" hidden="1" x14ac:dyDescent="0.25">
      <c r="B19" s="8" t="s">
        <v>66</v>
      </c>
      <c r="C19" s="670" t="s">
        <v>52</v>
      </c>
      <c r="D19" s="671"/>
      <c r="E19" s="671"/>
      <c r="F19" s="671"/>
      <c r="G19" s="671"/>
      <c r="H19" s="672"/>
      <c r="I19" s="631"/>
      <c r="J19" s="650"/>
      <c r="K19" s="679"/>
      <c r="L19" s="651"/>
      <c r="M19" s="651"/>
      <c r="N19" s="651"/>
      <c r="O19" s="651"/>
      <c r="P19" s="651"/>
      <c r="Q19" s="651"/>
      <c r="R19" s="194" t="s">
        <v>830</v>
      </c>
      <c r="S19" s="194"/>
      <c r="T19" s="194"/>
      <c r="U19" s="197" t="s">
        <v>1011</v>
      </c>
      <c r="V19" s="197"/>
      <c r="W19" s="197"/>
      <c r="X19" s="197"/>
      <c r="Y19" s="171"/>
      <c r="Z19" s="171"/>
      <c r="AA19" s="171"/>
    </row>
    <row r="20" spans="2:27" hidden="1" x14ac:dyDescent="0.25">
      <c r="B20" s="8" t="s">
        <v>68</v>
      </c>
      <c r="C20" s="673" t="s">
        <v>53</v>
      </c>
      <c r="D20" s="674"/>
      <c r="E20" s="674"/>
      <c r="F20" s="674"/>
      <c r="G20" s="674"/>
      <c r="H20" s="675"/>
      <c r="I20" s="631"/>
      <c r="J20" s="650"/>
      <c r="K20" s="679"/>
      <c r="L20" s="651"/>
      <c r="M20" s="651"/>
      <c r="N20" s="651"/>
      <c r="O20" s="651"/>
      <c r="P20" s="651"/>
      <c r="Q20" s="651"/>
      <c r="R20" s="171"/>
      <c r="S20" s="171"/>
      <c r="T20" s="171"/>
      <c r="U20" s="171"/>
      <c r="V20" s="171"/>
      <c r="W20" s="171"/>
      <c r="X20" s="171"/>
      <c r="Y20" s="171"/>
      <c r="Z20" s="171"/>
      <c r="AA20" s="171"/>
    </row>
    <row r="21" spans="2:27" ht="75" hidden="1" x14ac:dyDescent="0.25">
      <c r="B21" s="8" t="s">
        <v>70</v>
      </c>
      <c r="C21" s="670" t="s">
        <v>54</v>
      </c>
      <c r="D21" s="671"/>
      <c r="E21" s="671"/>
      <c r="F21" s="671"/>
      <c r="G21" s="671"/>
      <c r="H21" s="672"/>
      <c r="I21" s="631"/>
      <c r="J21" s="650"/>
      <c r="K21" s="26">
        <v>2018</v>
      </c>
      <c r="L21" s="651"/>
      <c r="M21" s="651"/>
      <c r="N21" s="651"/>
      <c r="O21" s="651"/>
      <c r="P21" s="651"/>
      <c r="Q21" s="651"/>
      <c r="R21" s="195" t="s">
        <v>831</v>
      </c>
      <c r="S21" s="195"/>
      <c r="T21" s="195"/>
      <c r="U21" s="195" t="s">
        <v>831</v>
      </c>
      <c r="V21" s="195"/>
      <c r="W21" s="195"/>
      <c r="X21" s="195"/>
      <c r="Y21" s="171"/>
      <c r="Z21" s="171"/>
      <c r="AA21" s="171"/>
    </row>
    <row r="22" spans="2:27" ht="45" hidden="1" x14ac:dyDescent="0.25">
      <c r="B22" s="8" t="s">
        <v>36</v>
      </c>
      <c r="C22" s="670" t="s">
        <v>464</v>
      </c>
      <c r="D22" s="671"/>
      <c r="E22" s="671"/>
      <c r="F22" s="671"/>
      <c r="G22" s="671"/>
      <c r="H22" s="672"/>
      <c r="I22" s="631"/>
      <c r="J22" s="650"/>
      <c r="K22" s="26">
        <v>2019</v>
      </c>
      <c r="L22" s="651"/>
      <c r="M22" s="651"/>
      <c r="N22" s="651"/>
      <c r="O22" s="651"/>
      <c r="P22" s="651"/>
      <c r="Q22" s="651"/>
      <c r="R22" s="195" t="s">
        <v>832</v>
      </c>
      <c r="S22" s="195"/>
      <c r="T22" s="195"/>
      <c r="U22" s="195" t="s">
        <v>1005</v>
      </c>
      <c r="V22" s="195"/>
      <c r="W22" s="195"/>
      <c r="X22" s="195"/>
      <c r="Y22" s="171"/>
      <c r="Z22" s="171"/>
      <c r="AA22" s="171"/>
    </row>
    <row r="23" spans="2:27" hidden="1" x14ac:dyDescent="0.25">
      <c r="B23" s="8" t="s">
        <v>106</v>
      </c>
      <c r="C23" s="673" t="s">
        <v>471</v>
      </c>
      <c r="D23" s="674"/>
      <c r="E23" s="674"/>
      <c r="F23" s="674"/>
      <c r="G23" s="674"/>
      <c r="H23" s="675"/>
      <c r="I23" s="631"/>
      <c r="J23" s="650"/>
      <c r="K23" s="26">
        <v>2022</v>
      </c>
      <c r="L23" s="651"/>
      <c r="M23" s="651"/>
      <c r="N23" s="651"/>
      <c r="O23" s="651"/>
      <c r="P23" s="651"/>
      <c r="Q23" s="651"/>
      <c r="R23" s="171"/>
      <c r="S23" s="171"/>
      <c r="T23" s="171"/>
      <c r="U23" s="171"/>
      <c r="V23" s="171"/>
      <c r="W23" s="171"/>
      <c r="X23" s="171"/>
      <c r="Y23" s="171"/>
      <c r="Z23" s="171"/>
      <c r="AA23" s="171"/>
    </row>
    <row r="24" spans="2:27" ht="45" hidden="1" x14ac:dyDescent="0.25">
      <c r="B24" s="8" t="s">
        <v>149</v>
      </c>
      <c r="C24" s="670" t="s">
        <v>465</v>
      </c>
      <c r="D24" s="671"/>
      <c r="E24" s="671"/>
      <c r="F24" s="671"/>
      <c r="G24" s="671"/>
      <c r="H24" s="672"/>
      <c r="I24" s="631"/>
      <c r="J24" s="650"/>
      <c r="K24" s="26">
        <v>2017</v>
      </c>
      <c r="L24" s="651"/>
      <c r="M24" s="651"/>
      <c r="N24" s="651"/>
      <c r="O24" s="651"/>
      <c r="P24" s="651"/>
      <c r="Q24" s="651"/>
      <c r="R24" s="197" t="s">
        <v>833</v>
      </c>
      <c r="S24" s="197"/>
      <c r="T24" s="197"/>
      <c r="U24" s="171"/>
      <c r="V24" s="171"/>
      <c r="W24" s="171"/>
      <c r="X24" s="171"/>
      <c r="Y24" s="171"/>
      <c r="Z24" s="171"/>
      <c r="AA24" s="171"/>
    </row>
    <row r="25" spans="2:27" ht="75" hidden="1" x14ac:dyDescent="0.25">
      <c r="B25" s="8" t="s">
        <v>150</v>
      </c>
      <c r="C25" s="670" t="s">
        <v>466</v>
      </c>
      <c r="D25" s="671"/>
      <c r="E25" s="671"/>
      <c r="F25" s="671"/>
      <c r="G25" s="671"/>
      <c r="H25" s="672"/>
      <c r="I25" s="631"/>
      <c r="J25" s="650"/>
      <c r="K25" s="676">
        <v>2022</v>
      </c>
      <c r="L25" s="651"/>
      <c r="M25" s="651"/>
      <c r="N25" s="651"/>
      <c r="O25" s="651"/>
      <c r="P25" s="651"/>
      <c r="Q25" s="651"/>
      <c r="R25" s="196" t="s">
        <v>834</v>
      </c>
      <c r="S25" s="196"/>
      <c r="T25" s="196"/>
      <c r="U25" s="197" t="s">
        <v>1009</v>
      </c>
      <c r="V25" s="197"/>
      <c r="W25" s="197"/>
      <c r="X25" s="197"/>
      <c r="Y25" s="171"/>
      <c r="Z25" s="171"/>
      <c r="AA25" s="171"/>
    </row>
    <row r="26" spans="2:27" ht="75" hidden="1" x14ac:dyDescent="0.25">
      <c r="B26" s="8" t="s">
        <v>151</v>
      </c>
      <c r="C26" s="670" t="s">
        <v>55</v>
      </c>
      <c r="D26" s="671"/>
      <c r="E26" s="671"/>
      <c r="F26" s="671"/>
      <c r="G26" s="671"/>
      <c r="H26" s="672"/>
      <c r="I26" s="631"/>
      <c r="J26" s="650"/>
      <c r="K26" s="677"/>
      <c r="L26" s="651"/>
      <c r="M26" s="651"/>
      <c r="N26" s="651"/>
      <c r="O26" s="651"/>
      <c r="P26" s="651"/>
      <c r="Q26" s="651"/>
      <c r="R26" s="195" t="s">
        <v>835</v>
      </c>
      <c r="S26" s="195"/>
      <c r="T26" s="195"/>
      <c r="U26" s="195" t="s">
        <v>835</v>
      </c>
      <c r="V26" s="195"/>
      <c r="W26" s="195"/>
      <c r="X26" s="195"/>
      <c r="Y26" s="171"/>
      <c r="Z26" s="171"/>
      <c r="AA26" s="171"/>
    </row>
    <row r="27" spans="2:27" ht="99" hidden="1" customHeight="1" x14ac:dyDescent="0.25">
      <c r="B27" s="8" t="s">
        <v>152</v>
      </c>
      <c r="C27" s="670" t="s">
        <v>472</v>
      </c>
      <c r="D27" s="671"/>
      <c r="E27" s="671"/>
      <c r="F27" s="671"/>
      <c r="G27" s="671"/>
      <c r="H27" s="672"/>
      <c r="I27" s="656"/>
      <c r="J27" s="653"/>
      <c r="K27" s="678"/>
      <c r="L27" s="654"/>
      <c r="M27" s="654"/>
      <c r="N27" s="654"/>
      <c r="O27" s="654"/>
      <c r="P27" s="654"/>
      <c r="Q27" s="654"/>
      <c r="R27" s="171"/>
      <c r="S27" s="171"/>
      <c r="T27" s="171"/>
      <c r="U27" s="171" t="s">
        <v>1010</v>
      </c>
      <c r="V27" s="171"/>
      <c r="W27" s="171"/>
      <c r="X27" s="171"/>
      <c r="Y27" s="171"/>
      <c r="Z27" s="171"/>
      <c r="AA27" s="171"/>
    </row>
    <row r="28" spans="2:27" hidden="1" x14ac:dyDescent="0.25"/>
    <row r="29" spans="2:27" hidden="1" x14ac:dyDescent="0.25"/>
    <row r="30" spans="2:27" hidden="1" x14ac:dyDescent="0.25"/>
    <row r="31" spans="2:27" hidden="1" x14ac:dyDescent="0.25"/>
    <row r="32" spans="2:27" hidden="1" x14ac:dyDescent="0.25"/>
    <row r="33" hidden="1" x14ac:dyDescent="0.25"/>
    <row r="34" hidden="1" x14ac:dyDescent="0.25"/>
    <row r="35" hidden="1" x14ac:dyDescent="0.25"/>
    <row r="36" hidden="1" x14ac:dyDescent="0.25"/>
    <row r="37" hidden="1" x14ac:dyDescent="0.25"/>
  </sheetData>
  <protectedRanges>
    <protectedRange sqref="R4:T4" name="Rango1_7_3"/>
    <protectedRange sqref="R18:T18" name="Rango1_7_3_1"/>
    <protectedRange sqref="R6:T6" name="Rango1_4_3"/>
    <protectedRange sqref="R19:T19" name="Rango1_4_3_1"/>
    <protectedRange sqref="R8:T8" name="Rango1_4_4"/>
    <protectedRange sqref="R21:T21" name="Rango1_4_4_1"/>
    <protectedRange sqref="R9:T9" name="Rango1_4_4_2"/>
    <protectedRange sqref="R22:T22" name="Rango1_4_4_3"/>
    <protectedRange sqref="R12:T12" name="Rango1_4_5"/>
    <protectedRange sqref="R24:T24" name="Rango1_4_5_1"/>
    <protectedRange sqref="R13:T13" name="Rango1_4_5_2"/>
    <protectedRange sqref="R25:T25" name="Rango1_4_5_3"/>
    <protectedRange sqref="R14:T14" name="Rango1_4_6"/>
    <protectedRange sqref="R26:T26" name="Rango1_4_6_1"/>
    <protectedRange sqref="R10:T10" name="Rango1_4"/>
    <protectedRange sqref="U4:X4" name="Rango1_4_3_2"/>
    <protectedRange sqref="U14:W14 U26:X26" name="Rango1_4_4_4"/>
    <protectedRange sqref="U9:W9 U22:X22" name="Rango1_4_5_4"/>
    <protectedRange sqref="U8:X8 U21:X21" name="Rango1_4_1"/>
    <protectedRange sqref="U5:W5 U18:X18" name="Rango1_4_3_3"/>
    <protectedRange sqref="U13:W13 U25:X25" name="Rango1_4_2"/>
    <protectedRange sqref="U15:X15" name="Rango1_4_4_5"/>
    <protectedRange sqref="X6" name="Rango1_4_5_5"/>
    <protectedRange sqref="X7" name="Rango1_4_5_6"/>
    <protectedRange sqref="X9" name="Rango1_4_6_2"/>
    <protectedRange sqref="X13" name="Rango1_4_6_4"/>
    <protectedRange sqref="X5" name="Rango1_4_3_4"/>
    <protectedRange sqref="X14" name="Rango1_4_4_6"/>
  </protectedRanges>
  <mergeCells count="59">
    <mergeCell ref="S2:S3"/>
    <mergeCell ref="T2:T3"/>
    <mergeCell ref="B2:C2"/>
    <mergeCell ref="D2:K2"/>
    <mergeCell ref="L2:Q2"/>
    <mergeCell ref="B3:C3"/>
    <mergeCell ref="E3:F3"/>
    <mergeCell ref="K15:K16"/>
    <mergeCell ref="I12:J12"/>
    <mergeCell ref="I13:J13"/>
    <mergeCell ref="I14:J14"/>
    <mergeCell ref="I15:J16"/>
    <mergeCell ref="L17:Q17"/>
    <mergeCell ref="J18:J27"/>
    <mergeCell ref="C26:H26"/>
    <mergeCell ref="C23:H23"/>
    <mergeCell ref="C24:H24"/>
    <mergeCell ref="C27:H27"/>
    <mergeCell ref="I18:I27"/>
    <mergeCell ref="L18:Q27"/>
    <mergeCell ref="C25:H25"/>
    <mergeCell ref="C22:H22"/>
    <mergeCell ref="K25:K27"/>
    <mergeCell ref="C18:H18"/>
    <mergeCell ref="C21:H21"/>
    <mergeCell ref="K18:K20"/>
    <mergeCell ref="C19:H19"/>
    <mergeCell ref="C20:H20"/>
    <mergeCell ref="F4:F5"/>
    <mergeCell ref="B17:H17"/>
    <mergeCell ref="E10:E11"/>
    <mergeCell ref="F15:F16"/>
    <mergeCell ref="E15:E16"/>
    <mergeCell ref="B4:B16"/>
    <mergeCell ref="C4:C16"/>
    <mergeCell ref="D4:D16"/>
    <mergeCell ref="E4:E5"/>
    <mergeCell ref="H10:H11"/>
    <mergeCell ref="H15:H16"/>
    <mergeCell ref="F10:F11"/>
    <mergeCell ref="K10:K11"/>
    <mergeCell ref="R2:R3"/>
    <mergeCell ref="I3:J3"/>
    <mergeCell ref="I4:J4"/>
    <mergeCell ref="I5:J5"/>
    <mergeCell ref="I6:J6"/>
    <mergeCell ref="I7:J7"/>
    <mergeCell ref="I8:J8"/>
    <mergeCell ref="I9:J9"/>
    <mergeCell ref="I10:J11"/>
    <mergeCell ref="U15:U16"/>
    <mergeCell ref="U2:U3"/>
    <mergeCell ref="Y2:Y3"/>
    <mergeCell ref="Z2:Z3"/>
    <mergeCell ref="AA2:AA3"/>
    <mergeCell ref="X2:X3"/>
    <mergeCell ref="X15:X16"/>
    <mergeCell ref="V2:V3"/>
    <mergeCell ref="W2:W3"/>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59" orientation="landscape" copies="3"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Z19"/>
  <sheetViews>
    <sheetView showGridLines="0" topLeftCell="A7" zoomScale="66" zoomScaleNormal="66" zoomScalePageLayoutView="80" workbookViewId="0">
      <selection activeCell="A9" sqref="A9:XFD19"/>
    </sheetView>
  </sheetViews>
  <sheetFormatPr baseColWidth="10" defaultColWidth="10.875" defaultRowHeight="18.75" x14ac:dyDescent="0.25"/>
  <cols>
    <col min="1" max="1" width="4.125" style="17" customWidth="1"/>
    <col min="2" max="2" width="26" style="17" customWidth="1"/>
    <col min="3" max="3" width="36.5" style="17" customWidth="1"/>
    <col min="4" max="4" width="4" style="17" customWidth="1"/>
    <col min="5" max="5" width="19.5" style="17" customWidth="1"/>
    <col min="6" max="6" width="25" style="17" customWidth="1"/>
    <col min="7" max="7" width="14.875" style="17" hidden="1" customWidth="1"/>
    <col min="8" max="8" width="21.375" style="17" hidden="1" customWidth="1"/>
    <col min="9" max="9" width="24.625" style="17" hidden="1" customWidth="1"/>
    <col min="10" max="10" width="18.875" style="17" hidden="1" customWidth="1"/>
    <col min="11" max="11" width="0" style="17" hidden="1" customWidth="1"/>
    <col min="12" max="12" width="10.875" style="17"/>
    <col min="13" max="16" width="10.875" style="17" hidden="1" customWidth="1"/>
    <col min="17" max="17" width="27.125" style="17" hidden="1" customWidth="1"/>
    <col min="18" max="18" width="18.625" style="17" hidden="1" customWidth="1"/>
    <col min="19" max="19" width="20.625" style="17" hidden="1" customWidth="1"/>
    <col min="20" max="22" width="27.5" style="17" customWidth="1"/>
    <col min="23" max="23" width="26.75" style="17" hidden="1" customWidth="1"/>
    <col min="24" max="24" width="14.375" style="17" hidden="1" customWidth="1"/>
    <col min="25" max="25" width="13.5" style="17" hidden="1" customWidth="1"/>
    <col min="26" max="26" width="14.125" style="17" hidden="1" customWidth="1"/>
    <col min="27" max="16384" width="10.875" style="17"/>
  </cols>
  <sheetData>
    <row r="1" spans="1:26" ht="15.95" customHeight="1" x14ac:dyDescent="0.25">
      <c r="A1" s="618" t="s">
        <v>0</v>
      </c>
      <c r="B1" s="619"/>
      <c r="C1" s="620" t="s">
        <v>25</v>
      </c>
      <c r="D1" s="621"/>
      <c r="E1" s="621"/>
      <c r="F1" s="621"/>
      <c r="G1" s="621"/>
      <c r="H1" s="621"/>
      <c r="I1" s="621"/>
      <c r="J1" s="622"/>
      <c r="K1" s="680" t="s">
        <v>267</v>
      </c>
      <c r="L1" s="680"/>
      <c r="M1" s="680"/>
      <c r="N1" s="680"/>
      <c r="O1" s="680"/>
      <c r="P1" s="680"/>
      <c r="Q1" s="681" t="s">
        <v>818</v>
      </c>
      <c r="R1" s="613" t="s">
        <v>1084</v>
      </c>
      <c r="S1" s="613" t="s">
        <v>1085</v>
      </c>
      <c r="T1" s="682" t="s">
        <v>963</v>
      </c>
      <c r="U1" s="609" t="s">
        <v>1206</v>
      </c>
      <c r="V1" s="609" t="s">
        <v>1085</v>
      </c>
      <c r="W1" s="683" t="s">
        <v>1110</v>
      </c>
      <c r="X1" s="604" t="s">
        <v>964</v>
      </c>
      <c r="Y1" s="604" t="s">
        <v>965</v>
      </c>
      <c r="Z1" s="604" t="s">
        <v>966</v>
      </c>
    </row>
    <row r="2" spans="1:26" ht="38.25" customHeight="1" x14ac:dyDescent="0.25">
      <c r="A2" s="618" t="s">
        <v>1</v>
      </c>
      <c r="B2" s="619"/>
      <c r="C2" s="8" t="s">
        <v>2</v>
      </c>
      <c r="D2" s="618" t="s">
        <v>3</v>
      </c>
      <c r="E2" s="619"/>
      <c r="F2" s="8" t="s">
        <v>4</v>
      </c>
      <c r="G2" s="8" t="s">
        <v>27</v>
      </c>
      <c r="H2" s="618" t="s">
        <v>5</v>
      </c>
      <c r="I2" s="619"/>
      <c r="J2" s="8" t="s">
        <v>6</v>
      </c>
      <c r="K2" s="9">
        <v>2017</v>
      </c>
      <c r="L2" s="9">
        <v>2018</v>
      </c>
      <c r="M2" s="9">
        <v>2019</v>
      </c>
      <c r="N2" s="9">
        <v>2020</v>
      </c>
      <c r="O2" s="9">
        <v>2021</v>
      </c>
      <c r="P2" s="9">
        <v>2022</v>
      </c>
      <c r="Q2" s="681"/>
      <c r="R2" s="613"/>
      <c r="S2" s="613"/>
      <c r="T2" s="682"/>
      <c r="U2" s="609"/>
      <c r="V2" s="609"/>
      <c r="W2" s="683"/>
      <c r="X2" s="604"/>
      <c r="Y2" s="604"/>
      <c r="Z2" s="604"/>
    </row>
    <row r="3" spans="1:26" ht="148.5" customHeight="1" x14ac:dyDescent="0.25">
      <c r="A3" s="626"/>
      <c r="B3" s="628" t="s">
        <v>56</v>
      </c>
      <c r="C3" s="669" t="s">
        <v>37</v>
      </c>
      <c r="D3" s="19" t="s">
        <v>9</v>
      </c>
      <c r="E3" s="34" t="s">
        <v>692</v>
      </c>
      <c r="F3" s="11" t="s">
        <v>473</v>
      </c>
      <c r="G3" s="11" t="s">
        <v>120</v>
      </c>
      <c r="H3" s="611"/>
      <c r="I3" s="612"/>
      <c r="J3" s="29"/>
      <c r="K3" s="162">
        <v>0.1666</v>
      </c>
      <c r="L3" s="323">
        <v>0.1666</v>
      </c>
      <c r="M3" s="434">
        <v>0.1666</v>
      </c>
      <c r="N3" s="20">
        <v>0</v>
      </c>
      <c r="O3" s="20">
        <v>0</v>
      </c>
      <c r="P3" s="169">
        <v>0</v>
      </c>
      <c r="Q3" s="266" t="s">
        <v>827</v>
      </c>
      <c r="R3" s="385">
        <v>1</v>
      </c>
      <c r="S3" s="266"/>
      <c r="T3" s="196" t="s">
        <v>1038</v>
      </c>
      <c r="U3" s="385">
        <v>1</v>
      </c>
      <c r="V3" s="196"/>
      <c r="W3" s="452" t="s">
        <v>1144</v>
      </c>
      <c r="X3" s="171"/>
      <c r="Y3" s="171"/>
      <c r="Z3" s="171"/>
    </row>
    <row r="4" spans="1:26" ht="173.25" customHeight="1" x14ac:dyDescent="0.25">
      <c r="A4" s="627"/>
      <c r="B4" s="629"/>
      <c r="C4" s="669"/>
      <c r="D4" s="19" t="s">
        <v>10</v>
      </c>
      <c r="E4" s="34" t="s">
        <v>693</v>
      </c>
      <c r="F4" s="34" t="s">
        <v>57</v>
      </c>
      <c r="G4" s="34" t="s">
        <v>96</v>
      </c>
      <c r="H4" s="694"/>
      <c r="I4" s="695"/>
      <c r="J4" s="34" t="s">
        <v>599</v>
      </c>
      <c r="K4" s="262">
        <v>1</v>
      </c>
      <c r="L4" s="322">
        <v>1</v>
      </c>
      <c r="M4" s="435">
        <v>1</v>
      </c>
      <c r="N4" s="20">
        <v>1</v>
      </c>
      <c r="O4" s="20">
        <v>1</v>
      </c>
      <c r="P4" s="169">
        <v>1</v>
      </c>
      <c r="Q4" s="196" t="s">
        <v>823</v>
      </c>
      <c r="R4" s="385">
        <v>1</v>
      </c>
      <c r="S4" s="196"/>
      <c r="T4" s="194" t="s">
        <v>823</v>
      </c>
      <c r="U4" s="385">
        <v>1</v>
      </c>
      <c r="V4" s="194"/>
      <c r="W4" s="452" t="s">
        <v>1145</v>
      </c>
      <c r="X4" s="171"/>
      <c r="Y4" s="171"/>
      <c r="Z4" s="171"/>
    </row>
    <row r="5" spans="1:26" ht="168.75" customHeight="1" x14ac:dyDescent="0.25">
      <c r="A5" s="627"/>
      <c r="B5" s="629"/>
      <c r="C5" s="669"/>
      <c r="D5" s="19" t="s">
        <v>11</v>
      </c>
      <c r="E5" s="34" t="s">
        <v>694</v>
      </c>
      <c r="F5" s="34" t="s">
        <v>57</v>
      </c>
      <c r="G5" s="34" t="s">
        <v>96</v>
      </c>
      <c r="H5" s="616" t="s">
        <v>545</v>
      </c>
      <c r="I5" s="617"/>
      <c r="J5" s="34" t="s">
        <v>600</v>
      </c>
      <c r="K5" s="262">
        <v>1</v>
      </c>
      <c r="L5" s="322">
        <v>1</v>
      </c>
      <c r="M5" s="435">
        <v>1</v>
      </c>
      <c r="N5" s="20">
        <v>1</v>
      </c>
      <c r="O5" s="20">
        <v>1</v>
      </c>
      <c r="P5" s="169">
        <v>1</v>
      </c>
      <c r="Q5" s="195" t="s">
        <v>828</v>
      </c>
      <c r="R5" s="385">
        <v>1</v>
      </c>
      <c r="S5" s="195"/>
      <c r="T5" s="195" t="s">
        <v>828</v>
      </c>
      <c r="U5" s="385">
        <v>1</v>
      </c>
      <c r="V5" s="195"/>
      <c r="W5" s="195" t="s">
        <v>1123</v>
      </c>
      <c r="X5" s="171"/>
      <c r="Y5" s="171"/>
      <c r="Z5" s="171"/>
    </row>
    <row r="6" spans="1:26" ht="125.25" customHeight="1" x14ac:dyDescent="0.25">
      <c r="A6" s="627"/>
      <c r="B6" s="629"/>
      <c r="C6" s="669"/>
      <c r="D6" s="19" t="s">
        <v>12</v>
      </c>
      <c r="E6" s="29" t="s">
        <v>695</v>
      </c>
      <c r="F6" s="11" t="s">
        <v>59</v>
      </c>
      <c r="G6" s="11" t="s">
        <v>95</v>
      </c>
      <c r="H6" s="704" t="s">
        <v>634</v>
      </c>
      <c r="I6" s="705"/>
      <c r="J6" s="135"/>
      <c r="K6" s="267">
        <v>1</v>
      </c>
      <c r="L6" s="338">
        <v>1</v>
      </c>
      <c r="M6" s="453">
        <v>1</v>
      </c>
      <c r="N6" s="136">
        <v>1</v>
      </c>
      <c r="O6" s="136">
        <v>1</v>
      </c>
      <c r="P6" s="192">
        <v>1</v>
      </c>
      <c r="Q6" s="195" t="s">
        <v>824</v>
      </c>
      <c r="R6" s="385">
        <v>1</v>
      </c>
      <c r="S6" s="195"/>
      <c r="T6" s="196" t="s">
        <v>1037</v>
      </c>
      <c r="U6" s="385">
        <v>1</v>
      </c>
      <c r="V6" s="196"/>
      <c r="W6" s="195" t="s">
        <v>1146</v>
      </c>
      <c r="X6" s="171"/>
      <c r="Y6" s="171"/>
      <c r="Z6" s="171"/>
    </row>
    <row r="7" spans="1:26" ht="167.25" customHeight="1" x14ac:dyDescent="0.25">
      <c r="A7" s="627"/>
      <c r="B7" s="629"/>
      <c r="C7" s="669"/>
      <c r="D7" s="19" t="s">
        <v>13</v>
      </c>
      <c r="E7" s="29" t="s">
        <v>696</v>
      </c>
      <c r="F7" s="11" t="s">
        <v>58</v>
      </c>
      <c r="G7" s="125" t="s">
        <v>95</v>
      </c>
      <c r="H7" s="693" t="s">
        <v>635</v>
      </c>
      <c r="I7" s="693"/>
      <c r="J7" s="137"/>
      <c r="K7" s="268">
        <v>1</v>
      </c>
      <c r="L7" s="339">
        <v>1</v>
      </c>
      <c r="M7" s="138">
        <v>1</v>
      </c>
      <c r="N7" s="138">
        <v>1</v>
      </c>
      <c r="O7" s="138">
        <v>1</v>
      </c>
      <c r="P7" s="193">
        <v>1</v>
      </c>
      <c r="Q7" s="197" t="s">
        <v>825</v>
      </c>
      <c r="R7" s="385">
        <v>1</v>
      </c>
      <c r="S7" s="197"/>
      <c r="T7" s="197" t="s">
        <v>825</v>
      </c>
      <c r="U7" s="385">
        <v>1</v>
      </c>
      <c r="V7" s="197"/>
      <c r="W7" s="196" t="s">
        <v>1183</v>
      </c>
      <c r="X7" s="171"/>
      <c r="Y7" s="171"/>
      <c r="Z7" s="171"/>
    </row>
    <row r="8" spans="1:26" ht="112.5" x14ac:dyDescent="0.25">
      <c r="A8" s="627"/>
      <c r="B8" s="668"/>
      <c r="C8" s="669"/>
      <c r="D8" s="19" t="s">
        <v>14</v>
      </c>
      <c r="E8" s="29" t="s">
        <v>697</v>
      </c>
      <c r="F8" s="11" t="s">
        <v>60</v>
      </c>
      <c r="G8" s="125" t="s">
        <v>95</v>
      </c>
      <c r="H8" s="693" t="s">
        <v>635</v>
      </c>
      <c r="I8" s="693"/>
      <c r="J8" s="137"/>
      <c r="K8" s="268">
        <v>1</v>
      </c>
      <c r="L8" s="339">
        <v>1</v>
      </c>
      <c r="M8" s="454">
        <v>1</v>
      </c>
      <c r="N8" s="138">
        <v>1</v>
      </c>
      <c r="O8" s="138">
        <v>1</v>
      </c>
      <c r="P8" s="193">
        <v>1</v>
      </c>
      <c r="Q8" s="195" t="s">
        <v>826</v>
      </c>
      <c r="R8" s="385">
        <v>1</v>
      </c>
      <c r="S8" s="367"/>
      <c r="T8" s="349" t="s">
        <v>826</v>
      </c>
      <c r="U8" s="385">
        <v>1</v>
      </c>
      <c r="V8" s="349"/>
      <c r="W8" s="196" t="s">
        <v>1147</v>
      </c>
      <c r="X8" s="171"/>
      <c r="Y8" s="171"/>
      <c r="Z8" s="171"/>
    </row>
    <row r="9" spans="1:26" ht="48.95" hidden="1" customHeight="1" x14ac:dyDescent="0.25">
      <c r="A9" s="623" t="s">
        <v>7</v>
      </c>
      <c r="B9" s="624"/>
      <c r="C9" s="624"/>
      <c r="D9" s="624"/>
      <c r="E9" s="624"/>
      <c r="F9" s="624"/>
      <c r="G9" s="657"/>
      <c r="H9" s="121" t="s">
        <v>640</v>
      </c>
      <c r="I9" s="25" t="s">
        <v>2</v>
      </c>
      <c r="J9" s="25" t="s">
        <v>8</v>
      </c>
      <c r="K9" s="696" t="s">
        <v>22</v>
      </c>
      <c r="L9" s="696"/>
      <c r="M9" s="696"/>
      <c r="N9" s="696"/>
      <c r="O9" s="696"/>
      <c r="P9" s="697"/>
      <c r="Q9" s="264" t="s">
        <v>818</v>
      </c>
      <c r="R9" s="360"/>
      <c r="S9" s="360"/>
      <c r="T9" s="172" t="s">
        <v>963</v>
      </c>
      <c r="U9" s="488"/>
      <c r="V9" s="488"/>
      <c r="W9" s="428" t="s">
        <v>1109</v>
      </c>
      <c r="X9" s="171"/>
      <c r="Y9" s="171"/>
      <c r="Z9" s="171"/>
    </row>
    <row r="10" spans="1:26" ht="44.25" hidden="1" customHeight="1" x14ac:dyDescent="0.25">
      <c r="A10" s="8" t="s">
        <v>64</v>
      </c>
      <c r="B10" s="636" t="s">
        <v>62</v>
      </c>
      <c r="C10" s="636"/>
      <c r="D10" s="636"/>
      <c r="E10" s="636"/>
      <c r="F10" s="636"/>
      <c r="G10" s="700"/>
      <c r="H10" s="701" t="s">
        <v>654</v>
      </c>
      <c r="I10" s="692" t="s">
        <v>37</v>
      </c>
      <c r="J10" s="698">
        <v>2019</v>
      </c>
      <c r="K10" s="698" t="s">
        <v>73</v>
      </c>
      <c r="L10" s="698"/>
      <c r="M10" s="698"/>
      <c r="N10" s="698"/>
      <c r="O10" s="698"/>
      <c r="P10" s="699"/>
      <c r="Q10" s="171"/>
      <c r="R10" s="171"/>
      <c r="S10" s="171"/>
      <c r="T10" s="690" t="s">
        <v>1038</v>
      </c>
      <c r="U10" s="489"/>
      <c r="V10" s="489"/>
      <c r="W10" s="706" t="s">
        <v>1144</v>
      </c>
      <c r="X10" s="171"/>
      <c r="Y10" s="171"/>
      <c r="Z10" s="171"/>
    </row>
    <row r="11" spans="1:26" ht="58.5" hidden="1" customHeight="1" x14ac:dyDescent="0.25">
      <c r="A11" s="8" t="s">
        <v>65</v>
      </c>
      <c r="B11" s="636" t="s">
        <v>61</v>
      </c>
      <c r="C11" s="636"/>
      <c r="D11" s="636"/>
      <c r="E11" s="636"/>
      <c r="F11" s="636"/>
      <c r="G11" s="700"/>
      <c r="H11" s="702"/>
      <c r="I11" s="692"/>
      <c r="J11" s="698"/>
      <c r="K11" s="698"/>
      <c r="L11" s="698"/>
      <c r="M11" s="698"/>
      <c r="N11" s="698"/>
      <c r="O11" s="698"/>
      <c r="P11" s="699"/>
      <c r="Q11" s="171"/>
      <c r="R11" s="171"/>
      <c r="S11" s="171"/>
      <c r="T11" s="691"/>
      <c r="U11" s="490"/>
      <c r="V11" s="490"/>
      <c r="W11" s="707"/>
      <c r="X11" s="171"/>
      <c r="Y11" s="171"/>
      <c r="Z11" s="171"/>
    </row>
    <row r="12" spans="1:26" ht="37.5" hidden="1" customHeight="1" x14ac:dyDescent="0.25">
      <c r="A12" s="8" t="s">
        <v>66</v>
      </c>
      <c r="B12" s="686" t="s">
        <v>63</v>
      </c>
      <c r="C12" s="686"/>
      <c r="D12" s="686"/>
      <c r="E12" s="686"/>
      <c r="F12" s="686"/>
      <c r="G12" s="687"/>
      <c r="H12" s="702"/>
      <c r="I12" s="692"/>
      <c r="J12" s="698">
        <v>2022</v>
      </c>
      <c r="K12" s="698"/>
      <c r="L12" s="698"/>
      <c r="M12" s="698"/>
      <c r="N12" s="698"/>
      <c r="O12" s="698"/>
      <c r="P12" s="699"/>
      <c r="Q12" s="605" t="s">
        <v>828</v>
      </c>
      <c r="R12" s="355"/>
      <c r="S12" s="355"/>
      <c r="T12" s="688" t="s">
        <v>823</v>
      </c>
      <c r="U12" s="491"/>
      <c r="V12" s="491"/>
      <c r="W12" s="706" t="s">
        <v>1145</v>
      </c>
      <c r="X12" s="171"/>
      <c r="Y12" s="171"/>
      <c r="Z12" s="171"/>
    </row>
    <row r="13" spans="1:26" ht="37.5" hidden="1" x14ac:dyDescent="0.25">
      <c r="A13" s="8" t="s">
        <v>67</v>
      </c>
      <c r="B13" s="686" t="s">
        <v>474</v>
      </c>
      <c r="C13" s="686"/>
      <c r="D13" s="686"/>
      <c r="E13" s="686"/>
      <c r="F13" s="686"/>
      <c r="G13" s="687"/>
      <c r="H13" s="702"/>
      <c r="I13" s="692"/>
      <c r="J13" s="698"/>
      <c r="K13" s="698"/>
      <c r="L13" s="698"/>
      <c r="M13" s="698"/>
      <c r="N13" s="698"/>
      <c r="O13" s="698"/>
      <c r="P13" s="699"/>
      <c r="Q13" s="606"/>
      <c r="R13" s="356"/>
      <c r="S13" s="356"/>
      <c r="T13" s="689"/>
      <c r="U13" s="492"/>
      <c r="V13" s="492"/>
      <c r="W13" s="707"/>
      <c r="X13" s="171"/>
      <c r="Y13" s="171"/>
      <c r="Z13" s="171"/>
    </row>
    <row r="14" spans="1:26" ht="32.25" hidden="1" customHeight="1" x14ac:dyDescent="0.25">
      <c r="A14" s="8" t="s">
        <v>68</v>
      </c>
      <c r="B14" s="686" t="s">
        <v>63</v>
      </c>
      <c r="C14" s="686"/>
      <c r="D14" s="686"/>
      <c r="E14" s="686"/>
      <c r="F14" s="686"/>
      <c r="G14" s="687"/>
      <c r="H14" s="702"/>
      <c r="I14" s="692" t="s">
        <v>26</v>
      </c>
      <c r="J14" s="698"/>
      <c r="K14" s="698"/>
      <c r="L14" s="698"/>
      <c r="M14" s="698"/>
      <c r="N14" s="698"/>
      <c r="O14" s="698"/>
      <c r="P14" s="699"/>
      <c r="Q14" s="690" t="s">
        <v>823</v>
      </c>
      <c r="R14" s="362"/>
      <c r="S14" s="362"/>
      <c r="T14" s="688" t="s">
        <v>828</v>
      </c>
      <c r="U14" s="491"/>
      <c r="V14" s="491"/>
      <c r="W14" s="605" t="s">
        <v>1123</v>
      </c>
      <c r="X14" s="171"/>
      <c r="Y14" s="171"/>
      <c r="Z14" s="171"/>
    </row>
    <row r="15" spans="1:26" ht="137.25" hidden="1" customHeight="1" x14ac:dyDescent="0.25">
      <c r="A15" s="8" t="s">
        <v>103</v>
      </c>
      <c r="B15" s="686" t="s">
        <v>474</v>
      </c>
      <c r="C15" s="686"/>
      <c r="D15" s="686"/>
      <c r="E15" s="686"/>
      <c r="F15" s="686"/>
      <c r="G15" s="687"/>
      <c r="H15" s="702"/>
      <c r="I15" s="692"/>
      <c r="J15" s="698"/>
      <c r="K15" s="698"/>
      <c r="L15" s="698"/>
      <c r="M15" s="698"/>
      <c r="N15" s="698"/>
      <c r="O15" s="698"/>
      <c r="P15" s="699"/>
      <c r="Q15" s="691"/>
      <c r="R15" s="363"/>
      <c r="S15" s="363"/>
      <c r="T15" s="689"/>
      <c r="U15" s="492"/>
      <c r="V15" s="492"/>
      <c r="W15" s="606"/>
      <c r="X15" s="605"/>
      <c r="Y15" s="171"/>
      <c r="Z15" s="171"/>
    </row>
    <row r="16" spans="1:26" ht="75" hidden="1" x14ac:dyDescent="0.25">
      <c r="A16" s="8" t="s">
        <v>70</v>
      </c>
      <c r="B16" s="686" t="s">
        <v>69</v>
      </c>
      <c r="C16" s="686"/>
      <c r="D16" s="686"/>
      <c r="E16" s="686"/>
      <c r="F16" s="686"/>
      <c r="G16" s="687"/>
      <c r="H16" s="702"/>
      <c r="I16" s="692" t="s">
        <v>37</v>
      </c>
      <c r="J16" s="698"/>
      <c r="K16" s="698"/>
      <c r="L16" s="698"/>
      <c r="M16" s="698"/>
      <c r="N16" s="698"/>
      <c r="O16" s="698"/>
      <c r="P16" s="699"/>
      <c r="Q16" s="195" t="s">
        <v>824</v>
      </c>
      <c r="R16" s="195"/>
      <c r="S16" s="195"/>
      <c r="T16" s="196" t="s">
        <v>1037</v>
      </c>
      <c r="U16" s="196"/>
      <c r="V16" s="196"/>
      <c r="W16" s="195" t="s">
        <v>1146</v>
      </c>
      <c r="X16" s="606"/>
      <c r="Y16" s="171"/>
      <c r="Z16" s="171"/>
    </row>
    <row r="17" spans="1:26" ht="75" hidden="1" x14ac:dyDescent="0.25">
      <c r="A17" s="8" t="s">
        <v>36</v>
      </c>
      <c r="B17" s="686" t="s">
        <v>71</v>
      </c>
      <c r="C17" s="686"/>
      <c r="D17" s="686"/>
      <c r="E17" s="686"/>
      <c r="F17" s="686"/>
      <c r="G17" s="687"/>
      <c r="H17" s="702"/>
      <c r="I17" s="692"/>
      <c r="J17" s="698"/>
      <c r="K17" s="698"/>
      <c r="L17" s="698"/>
      <c r="M17" s="698"/>
      <c r="N17" s="698"/>
      <c r="O17" s="698"/>
      <c r="P17" s="699"/>
      <c r="Q17" s="197" t="s">
        <v>825</v>
      </c>
      <c r="R17" s="197"/>
      <c r="S17" s="197"/>
      <c r="T17" s="197" t="s">
        <v>825</v>
      </c>
      <c r="U17" s="197"/>
      <c r="V17" s="197"/>
      <c r="W17" s="197"/>
      <c r="X17" s="171"/>
      <c r="Y17" s="171"/>
      <c r="Z17" s="171"/>
    </row>
    <row r="18" spans="1:26" ht="90" hidden="1" x14ac:dyDescent="0.25">
      <c r="A18" s="8" t="s">
        <v>106</v>
      </c>
      <c r="B18" s="684" t="s">
        <v>72</v>
      </c>
      <c r="C18" s="684"/>
      <c r="D18" s="684"/>
      <c r="E18" s="684"/>
      <c r="F18" s="684"/>
      <c r="G18" s="685"/>
      <c r="H18" s="703"/>
      <c r="I18" s="692"/>
      <c r="J18" s="698"/>
      <c r="K18" s="698"/>
      <c r="L18" s="698"/>
      <c r="M18" s="698"/>
      <c r="N18" s="698"/>
      <c r="O18" s="698"/>
      <c r="P18" s="699"/>
      <c r="Q18" s="195" t="s">
        <v>826</v>
      </c>
      <c r="R18" s="367"/>
      <c r="S18" s="367"/>
      <c r="T18" s="349" t="s">
        <v>826</v>
      </c>
      <c r="U18" s="349"/>
      <c r="V18" s="349"/>
      <c r="W18" s="196" t="s">
        <v>1147</v>
      </c>
      <c r="X18" s="171"/>
      <c r="Y18" s="171"/>
      <c r="Z18" s="171"/>
    </row>
    <row r="19" spans="1:26" hidden="1" x14ac:dyDescent="0.25"/>
  </sheetData>
  <protectedRanges>
    <protectedRange sqref="Q4:S4" name="Rango1_4_5"/>
    <protectedRange sqref="Q13:S14" name="Rango1_4_5_1"/>
    <protectedRange sqref="Q6:S6" name="Rango1_4_6"/>
    <protectedRange sqref="Q16:S16" name="Rango1_4_6_1"/>
    <protectedRange sqref="Q7:S7" name="Rango1_4_6_2"/>
    <protectedRange sqref="Q17:S17" name="Rango1_4_6_3"/>
    <protectedRange sqref="Q8:S8" name="Rango1_4"/>
    <protectedRange sqref="Q18:S18" name="Rango1_4_1"/>
    <protectedRange sqref="Q5:S5" name="Rango1_4_6_4"/>
    <protectedRange sqref="Q12:S12" name="Rango1_4_6_5"/>
    <protectedRange sqref="T5:V5 X15" name="Rango1_4_6_6"/>
    <protectedRange sqref="T6:V6 T16:V16" name="Rango1_4_5_2"/>
    <protectedRange sqref="T7:V7 T17:W17" name="Rango1_4_6_7"/>
    <protectedRange sqref="T3:V3 T10:V10 W11" name="Rango1_4_5_3"/>
    <protectedRange sqref="T8:V8 T18:V18" name="Rango1_4_2"/>
    <protectedRange sqref="W5 W14" name="Rango1_4_3"/>
    <protectedRange sqref="W6 W16" name="Rango1_4_4"/>
    <protectedRange sqref="W8 W18" name="Rango1_4_5_4"/>
  </protectedRanges>
  <mergeCells count="52">
    <mergeCell ref="T10:T11"/>
    <mergeCell ref="W10:W11"/>
    <mergeCell ref="W12:W13"/>
    <mergeCell ref="W14:W15"/>
    <mergeCell ref="X15:X16"/>
    <mergeCell ref="A1:B1"/>
    <mergeCell ref="H7:I7"/>
    <mergeCell ref="T12:T13"/>
    <mergeCell ref="K10:P18"/>
    <mergeCell ref="B10:G10"/>
    <mergeCell ref="B11:G11"/>
    <mergeCell ref="B12:G12"/>
    <mergeCell ref="B13:G13"/>
    <mergeCell ref="J10:J11"/>
    <mergeCell ref="J12:J18"/>
    <mergeCell ref="H10:H18"/>
    <mergeCell ref="I14:I15"/>
    <mergeCell ref="I16:I18"/>
    <mergeCell ref="B17:G17"/>
    <mergeCell ref="H6:I6"/>
    <mergeCell ref="A2:B2"/>
    <mergeCell ref="A3:A8"/>
    <mergeCell ref="B3:B8"/>
    <mergeCell ref="K9:P9"/>
    <mergeCell ref="C3:C8"/>
    <mergeCell ref="D2:E2"/>
    <mergeCell ref="B18:G18"/>
    <mergeCell ref="B14:G14"/>
    <mergeCell ref="B15:G15"/>
    <mergeCell ref="B16:G16"/>
    <mergeCell ref="X1:X2"/>
    <mergeCell ref="T14:T15"/>
    <mergeCell ref="Q12:Q13"/>
    <mergeCell ref="Q14:Q15"/>
    <mergeCell ref="C1:J1"/>
    <mergeCell ref="I10:I13"/>
    <mergeCell ref="H8:I8"/>
    <mergeCell ref="A9:G9"/>
    <mergeCell ref="H2:I2"/>
    <mergeCell ref="H3:I3"/>
    <mergeCell ref="H4:I4"/>
    <mergeCell ref="H5:I5"/>
    <mergeCell ref="Y1:Y2"/>
    <mergeCell ref="Z1:Z2"/>
    <mergeCell ref="K1:P1"/>
    <mergeCell ref="Q1:Q2"/>
    <mergeCell ref="T1:T2"/>
    <mergeCell ref="R1:R2"/>
    <mergeCell ref="S1:S2"/>
    <mergeCell ref="W1:W2"/>
    <mergeCell ref="U1:U2"/>
    <mergeCell ref="V1:V2"/>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51" orientation="landscape" copies="4"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Z25"/>
  <sheetViews>
    <sheetView showGridLines="0" topLeftCell="E1" zoomScale="63" zoomScaleNormal="63" zoomScalePageLayoutView="60" workbookViewId="0">
      <selection activeCell="J2" sqref="J1:J1048576"/>
    </sheetView>
  </sheetViews>
  <sheetFormatPr baseColWidth="10" defaultColWidth="10.875" defaultRowHeight="18.75" x14ac:dyDescent="0.25"/>
  <cols>
    <col min="1" max="1" width="7.25" style="17" customWidth="1"/>
    <col min="2" max="2" width="26" style="17" customWidth="1"/>
    <col min="3" max="3" width="36.5" style="17" customWidth="1"/>
    <col min="4" max="4" width="3" style="17" customWidth="1"/>
    <col min="5" max="5" width="42" style="17" customWidth="1"/>
    <col min="6" max="6" width="25" style="17" customWidth="1"/>
    <col min="7" max="8" width="18.625" style="17" hidden="1" customWidth="1"/>
    <col min="9" max="9" width="26.5" style="17" hidden="1" customWidth="1"/>
    <col min="10" max="10" width="28.625" style="17" hidden="1" customWidth="1"/>
    <col min="11" max="11" width="0" style="17" hidden="1" customWidth="1"/>
    <col min="12" max="12" width="10.875" style="17" customWidth="1"/>
    <col min="13" max="16" width="10.875" style="17" hidden="1" customWidth="1"/>
    <col min="17" max="17" width="32.75" style="17" hidden="1" customWidth="1"/>
    <col min="18" max="18" width="18.125" style="17" hidden="1" customWidth="1"/>
    <col min="19" max="19" width="32.75" style="17" hidden="1" customWidth="1"/>
    <col min="20" max="22" width="25.75" style="17" customWidth="1"/>
    <col min="23" max="23" width="25.5" style="17" hidden="1" customWidth="1"/>
    <col min="24" max="24" width="17.5" style="17" hidden="1" customWidth="1"/>
    <col min="25" max="25" width="15.375" style="17" hidden="1" customWidth="1"/>
    <col min="26" max="26" width="18.375" style="17" hidden="1" customWidth="1"/>
    <col min="27" max="16384" width="10.875" style="17"/>
  </cols>
  <sheetData>
    <row r="1" spans="1:26" ht="15.95" customHeight="1" x14ac:dyDescent="0.25">
      <c r="A1" s="618" t="s">
        <v>0</v>
      </c>
      <c r="B1" s="619"/>
      <c r="C1" s="620" t="s">
        <v>25</v>
      </c>
      <c r="D1" s="621"/>
      <c r="E1" s="621"/>
      <c r="F1" s="621"/>
      <c r="G1" s="621"/>
      <c r="H1" s="621"/>
      <c r="I1" s="621"/>
      <c r="J1" s="622"/>
      <c r="K1" s="680" t="s">
        <v>267</v>
      </c>
      <c r="L1" s="680"/>
      <c r="M1" s="680"/>
      <c r="N1" s="680"/>
      <c r="O1" s="680"/>
      <c r="P1" s="680"/>
      <c r="Q1" s="681" t="s">
        <v>818</v>
      </c>
      <c r="R1" s="613" t="s">
        <v>1084</v>
      </c>
      <c r="S1" s="613" t="s">
        <v>1085</v>
      </c>
      <c r="T1" s="682" t="s">
        <v>963</v>
      </c>
      <c r="U1" s="609" t="s">
        <v>1206</v>
      </c>
      <c r="V1" s="609" t="s">
        <v>1085</v>
      </c>
      <c r="W1" s="683" t="s">
        <v>1110</v>
      </c>
      <c r="X1" s="604" t="s">
        <v>964</v>
      </c>
      <c r="Y1" s="604" t="s">
        <v>965</v>
      </c>
      <c r="Z1" s="604" t="s">
        <v>966</v>
      </c>
    </row>
    <row r="2" spans="1:26" ht="36" customHeight="1" x14ac:dyDescent="0.25">
      <c r="A2" s="618" t="s">
        <v>1</v>
      </c>
      <c r="B2" s="619"/>
      <c r="C2" s="8" t="s">
        <v>2</v>
      </c>
      <c r="D2" s="618" t="s">
        <v>3</v>
      </c>
      <c r="E2" s="619"/>
      <c r="F2" s="8" t="s">
        <v>4</v>
      </c>
      <c r="G2" s="8" t="s">
        <v>27</v>
      </c>
      <c r="H2" s="618" t="s">
        <v>5</v>
      </c>
      <c r="I2" s="619"/>
      <c r="J2" s="8" t="s">
        <v>6</v>
      </c>
      <c r="K2" s="9">
        <v>2017</v>
      </c>
      <c r="L2" s="9">
        <v>2018</v>
      </c>
      <c r="M2" s="9">
        <v>2019</v>
      </c>
      <c r="N2" s="9">
        <v>2020</v>
      </c>
      <c r="O2" s="9">
        <v>2021</v>
      </c>
      <c r="P2" s="9">
        <v>2022</v>
      </c>
      <c r="Q2" s="681"/>
      <c r="R2" s="613"/>
      <c r="S2" s="613"/>
      <c r="T2" s="682"/>
      <c r="U2" s="609"/>
      <c r="V2" s="609"/>
      <c r="W2" s="683"/>
      <c r="X2" s="604"/>
      <c r="Y2" s="604"/>
      <c r="Z2" s="604"/>
    </row>
    <row r="3" spans="1:26" ht="218.25" customHeight="1" x14ac:dyDescent="0.25">
      <c r="A3" s="626"/>
      <c r="B3" s="628" t="s">
        <v>74</v>
      </c>
      <c r="C3" s="669" t="s">
        <v>86</v>
      </c>
      <c r="D3" s="19" t="s">
        <v>9</v>
      </c>
      <c r="E3" s="11" t="s">
        <v>698</v>
      </c>
      <c r="F3" s="11" t="s">
        <v>75</v>
      </c>
      <c r="G3" s="11" t="s">
        <v>475</v>
      </c>
      <c r="H3" s="614" t="s">
        <v>546</v>
      </c>
      <c r="I3" s="615"/>
      <c r="J3" s="12" t="s">
        <v>622</v>
      </c>
      <c r="K3" s="20">
        <v>0</v>
      </c>
      <c r="L3" s="323">
        <v>0.33329999999999999</v>
      </c>
      <c r="M3" s="20">
        <v>0</v>
      </c>
      <c r="N3" s="18">
        <v>0.33329999999999999</v>
      </c>
      <c r="O3" s="20">
        <v>0</v>
      </c>
      <c r="P3" s="170">
        <v>0.33329999999999999</v>
      </c>
      <c r="Q3" s="171"/>
      <c r="R3" s="385"/>
      <c r="S3" s="171"/>
      <c r="T3" s="195" t="s">
        <v>1060</v>
      </c>
      <c r="U3" s="516">
        <v>1</v>
      </c>
      <c r="V3" s="195"/>
      <c r="W3" s="195"/>
      <c r="X3" s="171"/>
      <c r="Y3" s="171"/>
      <c r="Z3" s="171"/>
    </row>
    <row r="4" spans="1:26" ht="144.75" hidden="1" customHeight="1" x14ac:dyDescent="0.25">
      <c r="A4" s="627"/>
      <c r="B4" s="629"/>
      <c r="C4" s="669"/>
      <c r="D4" s="626" t="s">
        <v>10</v>
      </c>
      <c r="E4" s="634" t="s">
        <v>699</v>
      </c>
      <c r="F4" s="11" t="s">
        <v>409</v>
      </c>
      <c r="G4" s="628" t="s">
        <v>119</v>
      </c>
      <c r="H4" s="713"/>
      <c r="I4" s="715"/>
      <c r="J4" s="636" t="s">
        <v>368</v>
      </c>
      <c r="K4" s="262">
        <v>1</v>
      </c>
      <c r="L4" s="20">
        <v>0</v>
      </c>
      <c r="M4" s="20">
        <v>0</v>
      </c>
      <c r="N4" s="20">
        <v>0</v>
      </c>
      <c r="O4" s="20">
        <v>0</v>
      </c>
      <c r="P4" s="169">
        <v>0</v>
      </c>
      <c r="Q4" s="199" t="s">
        <v>837</v>
      </c>
      <c r="R4" s="385">
        <v>1</v>
      </c>
      <c r="S4" s="199"/>
      <c r="T4" s="171"/>
      <c r="U4" s="516"/>
      <c r="V4" s="171"/>
      <c r="W4" s="171"/>
      <c r="X4" s="171"/>
      <c r="Y4" s="171"/>
      <c r="Z4" s="171"/>
    </row>
    <row r="5" spans="1:26" ht="129" hidden="1" customHeight="1" x14ac:dyDescent="0.25">
      <c r="A5" s="627"/>
      <c r="B5" s="629"/>
      <c r="C5" s="669"/>
      <c r="D5" s="667"/>
      <c r="E5" s="666"/>
      <c r="F5" s="11" t="s">
        <v>76</v>
      </c>
      <c r="G5" s="668"/>
      <c r="H5" s="716"/>
      <c r="I5" s="717"/>
      <c r="J5" s="637"/>
      <c r="K5" s="262">
        <v>1</v>
      </c>
      <c r="L5" s="20">
        <v>0</v>
      </c>
      <c r="M5" s="20">
        <v>0</v>
      </c>
      <c r="N5" s="20">
        <v>0</v>
      </c>
      <c r="O5" s="20">
        <v>0</v>
      </c>
      <c r="P5" s="169">
        <v>0</v>
      </c>
      <c r="Q5" s="198" t="s">
        <v>76</v>
      </c>
      <c r="R5" s="385">
        <v>1</v>
      </c>
      <c r="S5" s="198"/>
      <c r="T5" s="171"/>
      <c r="U5" s="516"/>
      <c r="V5" s="171"/>
      <c r="W5" s="171"/>
      <c r="X5" s="171"/>
      <c r="Y5" s="171"/>
      <c r="Z5" s="171"/>
    </row>
    <row r="6" spans="1:26" ht="144.75" customHeight="1" x14ac:dyDescent="0.25">
      <c r="A6" s="627"/>
      <c r="B6" s="629"/>
      <c r="C6" s="669"/>
      <c r="D6" s="19" t="s">
        <v>11</v>
      </c>
      <c r="E6" s="29" t="s">
        <v>700</v>
      </c>
      <c r="F6" s="11" t="s">
        <v>77</v>
      </c>
      <c r="G6" s="11" t="s">
        <v>95</v>
      </c>
      <c r="H6" s="673"/>
      <c r="I6" s="675"/>
      <c r="J6" s="11"/>
      <c r="K6" s="20">
        <v>0</v>
      </c>
      <c r="L6" s="322">
        <v>0.2</v>
      </c>
      <c r="M6" s="435">
        <v>0.2</v>
      </c>
      <c r="N6" s="20">
        <v>0.2</v>
      </c>
      <c r="O6" s="20">
        <v>0.2</v>
      </c>
      <c r="P6" s="169">
        <v>0.2</v>
      </c>
      <c r="Q6" s="171"/>
      <c r="R6" s="385"/>
      <c r="S6" s="171"/>
      <c r="T6" s="195" t="s">
        <v>1059</v>
      </c>
      <c r="U6" s="516">
        <v>1</v>
      </c>
      <c r="V6" s="195"/>
      <c r="W6" s="195" t="s">
        <v>1184</v>
      </c>
      <c r="X6" s="171"/>
      <c r="Y6" s="171"/>
      <c r="Z6" s="171"/>
    </row>
    <row r="7" spans="1:26" ht="116.25" customHeight="1" x14ac:dyDescent="0.25">
      <c r="A7" s="627"/>
      <c r="B7" s="629"/>
      <c r="C7" s="669"/>
      <c r="D7" s="19" t="s">
        <v>12</v>
      </c>
      <c r="E7" s="29" t="s">
        <v>701</v>
      </c>
      <c r="F7" s="11" t="s">
        <v>476</v>
      </c>
      <c r="G7" s="11" t="s">
        <v>95</v>
      </c>
      <c r="H7" s="673"/>
      <c r="I7" s="675"/>
      <c r="J7" s="11"/>
      <c r="K7" s="162">
        <v>0.1666</v>
      </c>
      <c r="L7" s="323">
        <v>0.1666</v>
      </c>
      <c r="M7" s="434">
        <v>0.1666</v>
      </c>
      <c r="N7" s="18">
        <v>0.1666</v>
      </c>
      <c r="O7" s="18">
        <v>0.1666</v>
      </c>
      <c r="P7" s="170">
        <v>0.1666</v>
      </c>
      <c r="Q7" s="171" t="s">
        <v>839</v>
      </c>
      <c r="R7" s="385">
        <v>1</v>
      </c>
      <c r="S7" s="171"/>
      <c r="T7" s="196" t="s">
        <v>1058</v>
      </c>
      <c r="U7" s="516">
        <v>1</v>
      </c>
      <c r="V7" s="196"/>
      <c r="W7" s="196" t="s">
        <v>1185</v>
      </c>
      <c r="X7" s="171"/>
      <c r="Y7" s="171"/>
      <c r="Z7" s="171"/>
    </row>
    <row r="8" spans="1:26" ht="93.75" hidden="1" x14ac:dyDescent="0.25">
      <c r="A8" s="627"/>
      <c r="B8" s="668"/>
      <c r="C8" s="669"/>
      <c r="D8" s="19" t="s">
        <v>13</v>
      </c>
      <c r="E8" s="29" t="s">
        <v>702</v>
      </c>
      <c r="F8" s="11" t="s">
        <v>78</v>
      </c>
      <c r="G8" s="11" t="s">
        <v>95</v>
      </c>
      <c r="H8" s="673"/>
      <c r="I8" s="675"/>
      <c r="J8" s="11"/>
      <c r="K8" s="107">
        <v>0</v>
      </c>
      <c r="L8" s="107">
        <v>0</v>
      </c>
      <c r="M8" s="107">
        <v>0</v>
      </c>
      <c r="N8" s="107">
        <v>0</v>
      </c>
      <c r="O8" s="107">
        <v>0</v>
      </c>
      <c r="P8" s="168">
        <v>1</v>
      </c>
      <c r="Q8" s="171"/>
      <c r="R8" s="385"/>
      <c r="S8" s="171"/>
      <c r="T8" s="171"/>
      <c r="U8" s="516"/>
      <c r="V8" s="171"/>
      <c r="W8" s="171"/>
      <c r="X8" s="171"/>
      <c r="Y8" s="171"/>
      <c r="Z8" s="171"/>
    </row>
    <row r="9" spans="1:26" ht="54" hidden="1" customHeight="1" x14ac:dyDescent="0.25">
      <c r="A9" s="623" t="s">
        <v>7</v>
      </c>
      <c r="B9" s="624"/>
      <c r="C9" s="624"/>
      <c r="D9" s="624"/>
      <c r="E9" s="624"/>
      <c r="F9" s="624"/>
      <c r="G9" s="657"/>
      <c r="H9" s="121" t="s">
        <v>640</v>
      </c>
      <c r="I9" s="9" t="s">
        <v>2</v>
      </c>
      <c r="J9" s="9" t="s">
        <v>8</v>
      </c>
      <c r="K9" s="623" t="s">
        <v>22</v>
      </c>
      <c r="L9" s="624"/>
      <c r="M9" s="624"/>
      <c r="N9" s="624"/>
      <c r="O9" s="624"/>
      <c r="P9" s="624"/>
      <c r="Q9" s="172" t="s">
        <v>818</v>
      </c>
      <c r="R9" s="361"/>
      <c r="S9" s="361"/>
      <c r="T9" s="172" t="s">
        <v>963</v>
      </c>
      <c r="U9" s="488"/>
      <c r="V9" s="488"/>
      <c r="W9" s="428" t="s">
        <v>1109</v>
      </c>
      <c r="X9" s="171"/>
      <c r="Y9" s="171"/>
      <c r="Z9" s="171"/>
    </row>
    <row r="10" spans="1:26" ht="97.5" hidden="1" customHeight="1" x14ac:dyDescent="0.25">
      <c r="A10" s="8" t="s">
        <v>64</v>
      </c>
      <c r="B10" s="708" t="s">
        <v>79</v>
      </c>
      <c r="C10" s="709"/>
      <c r="D10" s="709"/>
      <c r="E10" s="709"/>
      <c r="F10" s="709"/>
      <c r="G10" s="710"/>
      <c r="H10" s="630" t="s">
        <v>643</v>
      </c>
      <c r="I10" s="630" t="s">
        <v>86</v>
      </c>
      <c r="J10" s="16">
        <v>2022</v>
      </c>
      <c r="K10" s="647" t="s">
        <v>84</v>
      </c>
      <c r="L10" s="648"/>
      <c r="M10" s="648"/>
      <c r="N10" s="648"/>
      <c r="O10" s="648"/>
      <c r="P10" s="648"/>
      <c r="Q10" s="171"/>
      <c r="R10" s="171"/>
      <c r="S10" s="171"/>
      <c r="T10" s="195" t="s">
        <v>1060</v>
      </c>
      <c r="U10" s="195"/>
      <c r="V10" s="195"/>
      <c r="W10" s="195"/>
      <c r="X10" s="171"/>
      <c r="Y10" s="171"/>
      <c r="Z10" s="171"/>
    </row>
    <row r="11" spans="1:26" ht="97.5" hidden="1" customHeight="1" x14ac:dyDescent="0.25">
      <c r="A11" s="8" t="s">
        <v>66</v>
      </c>
      <c r="B11" s="708" t="s">
        <v>80</v>
      </c>
      <c r="C11" s="709"/>
      <c r="D11" s="709"/>
      <c r="E11" s="709"/>
      <c r="F11" s="709"/>
      <c r="G11" s="710"/>
      <c r="H11" s="631"/>
      <c r="I11" s="631"/>
      <c r="J11" s="630">
        <v>2017</v>
      </c>
      <c r="K11" s="650"/>
      <c r="L11" s="651"/>
      <c r="M11" s="651"/>
      <c r="N11" s="651"/>
      <c r="O11" s="651"/>
      <c r="P11" s="651"/>
      <c r="Q11" s="171" t="s">
        <v>409</v>
      </c>
      <c r="R11" s="171"/>
      <c r="S11" s="171"/>
      <c r="T11" s="171"/>
      <c r="U11" s="171"/>
      <c r="V11" s="171"/>
      <c r="W11" s="171"/>
      <c r="X11" s="171"/>
      <c r="Y11" s="171"/>
      <c r="Z11" s="171"/>
    </row>
    <row r="12" spans="1:26" ht="109.5" hidden="1" customHeight="1" x14ac:dyDescent="0.25">
      <c r="A12" s="8" t="s">
        <v>67</v>
      </c>
      <c r="B12" s="670" t="s">
        <v>479</v>
      </c>
      <c r="C12" s="671"/>
      <c r="D12" s="671"/>
      <c r="E12" s="671"/>
      <c r="F12" s="671"/>
      <c r="G12" s="672"/>
      <c r="H12" s="631"/>
      <c r="I12" s="631"/>
      <c r="J12" s="656"/>
      <c r="K12" s="650"/>
      <c r="L12" s="651"/>
      <c r="M12" s="651"/>
      <c r="N12" s="651"/>
      <c r="O12" s="651"/>
      <c r="P12" s="651"/>
      <c r="Q12" s="171" t="s">
        <v>838</v>
      </c>
      <c r="R12" s="171"/>
      <c r="S12" s="171"/>
      <c r="T12" s="171"/>
      <c r="U12" s="171"/>
      <c r="V12" s="171"/>
      <c r="W12" s="171"/>
      <c r="X12" s="171"/>
      <c r="Y12" s="171"/>
      <c r="Z12" s="171"/>
    </row>
    <row r="13" spans="1:26" ht="105" hidden="1" customHeight="1" x14ac:dyDescent="0.25">
      <c r="A13" s="8" t="s">
        <v>68</v>
      </c>
      <c r="B13" s="708" t="s">
        <v>81</v>
      </c>
      <c r="C13" s="709"/>
      <c r="D13" s="709"/>
      <c r="E13" s="709"/>
      <c r="F13" s="709"/>
      <c r="G13" s="710"/>
      <c r="H13" s="631"/>
      <c r="I13" s="631"/>
      <c r="J13" s="630">
        <v>2022</v>
      </c>
      <c r="K13" s="650"/>
      <c r="L13" s="651"/>
      <c r="M13" s="651"/>
      <c r="N13" s="651"/>
      <c r="O13" s="651"/>
      <c r="P13" s="651"/>
      <c r="Q13" s="171"/>
      <c r="R13" s="171"/>
      <c r="S13" s="171"/>
      <c r="T13" s="195" t="s">
        <v>1059</v>
      </c>
      <c r="U13" s="195"/>
      <c r="V13" s="195"/>
      <c r="W13" s="195"/>
      <c r="X13" s="171"/>
      <c r="Y13" s="171"/>
      <c r="Z13" s="171"/>
    </row>
    <row r="14" spans="1:26" ht="18.75" hidden="1" customHeight="1" x14ac:dyDescent="0.25">
      <c r="A14" s="8" t="s">
        <v>70</v>
      </c>
      <c r="B14" s="713" t="s">
        <v>82</v>
      </c>
      <c r="C14" s="714"/>
      <c r="D14" s="714"/>
      <c r="E14" s="714"/>
      <c r="F14" s="714"/>
      <c r="G14" s="715"/>
      <c r="H14" s="631"/>
      <c r="I14" s="631"/>
      <c r="J14" s="631"/>
      <c r="K14" s="650"/>
      <c r="L14" s="651"/>
      <c r="M14" s="651"/>
      <c r="N14" s="651"/>
      <c r="O14" s="651"/>
      <c r="P14" s="651"/>
      <c r="Q14" s="711" t="s">
        <v>839</v>
      </c>
      <c r="R14" s="364"/>
      <c r="S14" s="364"/>
      <c r="T14" s="711" t="s">
        <v>1058</v>
      </c>
      <c r="U14" s="494"/>
      <c r="V14" s="494"/>
      <c r="W14" s="414"/>
      <c r="X14" s="171"/>
      <c r="Y14" s="171"/>
      <c r="Z14" s="171"/>
    </row>
    <row r="15" spans="1:26" ht="163.5" hidden="1" customHeight="1" x14ac:dyDescent="0.25">
      <c r="A15" s="8" t="s">
        <v>163</v>
      </c>
      <c r="B15" s="670" t="s">
        <v>477</v>
      </c>
      <c r="C15" s="671"/>
      <c r="D15" s="671"/>
      <c r="E15" s="671"/>
      <c r="F15" s="671"/>
      <c r="G15" s="672"/>
      <c r="H15" s="631"/>
      <c r="I15" s="631"/>
      <c r="J15" s="631"/>
      <c r="K15" s="650"/>
      <c r="L15" s="651"/>
      <c r="M15" s="651"/>
      <c r="N15" s="651"/>
      <c r="O15" s="651"/>
      <c r="P15" s="651"/>
      <c r="Q15" s="712"/>
      <c r="R15" s="365"/>
      <c r="S15" s="365"/>
      <c r="T15" s="712"/>
      <c r="U15" s="495"/>
      <c r="V15" s="495"/>
      <c r="W15" s="415"/>
      <c r="X15" s="171"/>
      <c r="Y15" s="171"/>
      <c r="Z15" s="171"/>
    </row>
    <row r="16" spans="1:26" ht="37.5" hidden="1" customHeight="1" x14ac:dyDescent="0.25">
      <c r="A16" s="8" t="s">
        <v>36</v>
      </c>
      <c r="B16" s="713" t="s">
        <v>83</v>
      </c>
      <c r="C16" s="714"/>
      <c r="D16" s="714"/>
      <c r="E16" s="714"/>
      <c r="F16" s="714"/>
      <c r="G16" s="715"/>
      <c r="H16" s="631"/>
      <c r="I16" s="631"/>
      <c r="J16" s="631"/>
      <c r="K16" s="650"/>
      <c r="L16" s="651"/>
      <c r="M16" s="651"/>
      <c r="N16" s="651"/>
      <c r="O16" s="651"/>
      <c r="P16" s="651"/>
      <c r="Q16" s="171"/>
      <c r="R16" s="171"/>
      <c r="S16" s="171"/>
      <c r="T16" s="171"/>
      <c r="U16" s="171"/>
      <c r="V16" s="171"/>
      <c r="W16" s="171"/>
      <c r="X16" s="171"/>
      <c r="Y16" s="171"/>
      <c r="Z16" s="171"/>
    </row>
    <row r="17" spans="1:26" ht="39" hidden="1" customHeight="1" x14ac:dyDescent="0.25">
      <c r="A17" s="8" t="s">
        <v>35</v>
      </c>
      <c r="B17" s="673" t="s">
        <v>478</v>
      </c>
      <c r="C17" s="674"/>
      <c r="D17" s="674"/>
      <c r="E17" s="674"/>
      <c r="F17" s="674"/>
      <c r="G17" s="675"/>
      <c r="H17" s="656"/>
      <c r="I17" s="656"/>
      <c r="J17" s="656"/>
      <c r="K17" s="653"/>
      <c r="L17" s="654"/>
      <c r="M17" s="654"/>
      <c r="N17" s="654"/>
      <c r="O17" s="654"/>
      <c r="P17" s="654"/>
      <c r="Q17" s="171"/>
      <c r="R17" s="171"/>
      <c r="S17" s="171"/>
      <c r="T17" s="171"/>
      <c r="U17" s="171"/>
      <c r="V17" s="171"/>
      <c r="W17" s="171"/>
      <c r="X17" s="171"/>
      <c r="Y17" s="171"/>
      <c r="Z17" s="171"/>
    </row>
    <row r="18" spans="1:26" hidden="1" x14ac:dyDescent="0.25"/>
    <row r="19" spans="1:26" hidden="1" x14ac:dyDescent="0.25"/>
    <row r="20" spans="1:26" hidden="1" x14ac:dyDescent="0.25"/>
    <row r="21" spans="1:26" hidden="1" x14ac:dyDescent="0.25"/>
    <row r="22" spans="1:26" hidden="1" x14ac:dyDescent="0.25"/>
    <row r="23" spans="1:26" hidden="1" x14ac:dyDescent="0.25"/>
    <row r="24" spans="1:26" hidden="1" x14ac:dyDescent="0.25"/>
    <row r="25" spans="1:26" hidden="1" x14ac:dyDescent="0.25"/>
  </sheetData>
  <protectedRanges>
    <protectedRange sqref="Q4:S4 R5" name="Rango1_4_3"/>
    <protectedRange sqref="T7:W7 T14:W14" name="Rango1_4_5"/>
    <protectedRange sqref="T6:W6 T13:W13" name="Rango1_4_4"/>
    <protectedRange sqref="T3:W3 T10:W10" name="Rango1_4_4_1"/>
  </protectedRanges>
  <mergeCells count="45">
    <mergeCell ref="Q14:Q15"/>
    <mergeCell ref="T14:T15"/>
    <mergeCell ref="A1:B1"/>
    <mergeCell ref="C1:J1"/>
    <mergeCell ref="B16:G16"/>
    <mergeCell ref="B15:G15"/>
    <mergeCell ref="B12:G12"/>
    <mergeCell ref="A9:G9"/>
    <mergeCell ref="B14:G14"/>
    <mergeCell ref="J11:J12"/>
    <mergeCell ref="H8:I8"/>
    <mergeCell ref="H10:H17"/>
    <mergeCell ref="I10:I17"/>
    <mergeCell ref="H3:I3"/>
    <mergeCell ref="H4:I5"/>
    <mergeCell ref="H6:I6"/>
    <mergeCell ref="B17:G17"/>
    <mergeCell ref="K1:P1"/>
    <mergeCell ref="A2:B2"/>
    <mergeCell ref="D2:E2"/>
    <mergeCell ref="K9:P9"/>
    <mergeCell ref="K10:P17"/>
    <mergeCell ref="E4:E5"/>
    <mergeCell ref="D4:D5"/>
    <mergeCell ref="B11:G11"/>
    <mergeCell ref="B13:G13"/>
    <mergeCell ref="A3:A8"/>
    <mergeCell ref="B3:B8"/>
    <mergeCell ref="J4:J5"/>
    <mergeCell ref="J13:J17"/>
    <mergeCell ref="G4:G5"/>
    <mergeCell ref="B10:G10"/>
    <mergeCell ref="Z1:Z2"/>
    <mergeCell ref="H2:I2"/>
    <mergeCell ref="Q1:Q2"/>
    <mergeCell ref="H7:I7"/>
    <mergeCell ref="C3:C8"/>
    <mergeCell ref="T1:T2"/>
    <mergeCell ref="X1:X2"/>
    <mergeCell ref="Y1:Y2"/>
    <mergeCell ref="R1:R2"/>
    <mergeCell ref="S1:S2"/>
    <mergeCell ref="W1:W2"/>
    <mergeCell ref="U1:U2"/>
    <mergeCell ref="V1:V2"/>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52" orientation="landscape" copies="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Z11"/>
  <sheetViews>
    <sheetView showGridLines="0" zoomScale="55" zoomScaleNormal="55" zoomScalePageLayoutView="55" workbookViewId="0">
      <selection activeCell="B3" sqref="B3:B4"/>
    </sheetView>
  </sheetViews>
  <sheetFormatPr baseColWidth="10" defaultColWidth="10.875" defaultRowHeight="18.75" x14ac:dyDescent="0.25"/>
  <cols>
    <col min="1" max="1" width="4.625" style="17" customWidth="1"/>
    <col min="2" max="2" width="26" style="17" customWidth="1"/>
    <col min="3" max="3" width="36.5" style="17" customWidth="1"/>
    <col min="4" max="4" width="4.375" style="17" customWidth="1"/>
    <col min="5" max="5" width="27.125" style="17" customWidth="1"/>
    <col min="6" max="6" width="25" style="17" customWidth="1"/>
    <col min="7" max="7" width="21" style="17" hidden="1" customWidth="1"/>
    <col min="8" max="8" width="26.875" style="17" hidden="1" customWidth="1"/>
    <col min="9" max="9" width="24.625" style="17" hidden="1" customWidth="1"/>
    <col min="10" max="10" width="28" style="17" hidden="1" customWidth="1"/>
    <col min="11" max="11" width="0" style="17" hidden="1" customWidth="1"/>
    <col min="12" max="12" width="10.875" style="17"/>
    <col min="13" max="16" width="10.875" style="17" hidden="1" customWidth="1"/>
    <col min="17" max="18" width="23.125" style="17" hidden="1" customWidth="1"/>
    <col min="19" max="19" width="42.375" style="17" hidden="1" customWidth="1"/>
    <col min="20" max="22" width="23" style="17" customWidth="1"/>
    <col min="23" max="23" width="21.125" style="17" hidden="1" customWidth="1"/>
    <col min="24" max="24" width="16.75" style="17" hidden="1" customWidth="1"/>
    <col min="25" max="25" width="17.25" style="17" hidden="1" customWidth="1"/>
    <col min="26" max="26" width="16.75" style="17" hidden="1" customWidth="1"/>
    <col min="27" max="16384" width="10.875" style="17"/>
  </cols>
  <sheetData>
    <row r="1" spans="1:26" ht="15.95" customHeight="1" x14ac:dyDescent="0.25">
      <c r="A1" s="618" t="s">
        <v>0</v>
      </c>
      <c r="B1" s="619"/>
      <c r="C1" s="620" t="s">
        <v>117</v>
      </c>
      <c r="D1" s="621"/>
      <c r="E1" s="621"/>
      <c r="F1" s="621"/>
      <c r="G1" s="621"/>
      <c r="H1" s="621"/>
      <c r="I1" s="621"/>
      <c r="J1" s="622"/>
      <c r="K1" s="680" t="s">
        <v>267</v>
      </c>
      <c r="L1" s="680"/>
      <c r="M1" s="680"/>
      <c r="N1" s="680"/>
      <c r="O1" s="680"/>
      <c r="P1" s="680"/>
      <c r="Q1" s="681" t="s">
        <v>818</v>
      </c>
      <c r="R1" s="613" t="s">
        <v>1084</v>
      </c>
      <c r="S1" s="613" t="s">
        <v>1085</v>
      </c>
      <c r="T1" s="682" t="s">
        <v>963</v>
      </c>
      <c r="U1" s="609" t="s">
        <v>1206</v>
      </c>
      <c r="V1" s="609" t="s">
        <v>1085</v>
      </c>
      <c r="W1" s="683" t="s">
        <v>1110</v>
      </c>
      <c r="X1" s="604" t="s">
        <v>964</v>
      </c>
      <c r="Y1" s="604" t="s">
        <v>965</v>
      </c>
      <c r="Z1" s="604" t="s">
        <v>966</v>
      </c>
    </row>
    <row r="2" spans="1:26" ht="36" customHeight="1" x14ac:dyDescent="0.25">
      <c r="A2" s="618" t="s">
        <v>1</v>
      </c>
      <c r="B2" s="619"/>
      <c r="C2" s="8" t="s">
        <v>2</v>
      </c>
      <c r="D2" s="618" t="s">
        <v>3</v>
      </c>
      <c r="E2" s="619"/>
      <c r="F2" s="8" t="s">
        <v>4</v>
      </c>
      <c r="G2" s="8" t="s">
        <v>27</v>
      </c>
      <c r="H2" s="618" t="s">
        <v>5</v>
      </c>
      <c r="I2" s="619"/>
      <c r="J2" s="8" t="s">
        <v>6</v>
      </c>
      <c r="K2" s="9">
        <v>2017</v>
      </c>
      <c r="L2" s="9">
        <v>2018</v>
      </c>
      <c r="M2" s="9">
        <v>2019</v>
      </c>
      <c r="N2" s="9">
        <v>2020</v>
      </c>
      <c r="O2" s="9">
        <v>2021</v>
      </c>
      <c r="P2" s="9">
        <v>2022</v>
      </c>
      <c r="Q2" s="681"/>
      <c r="R2" s="613"/>
      <c r="S2" s="613"/>
      <c r="T2" s="682"/>
      <c r="U2" s="609"/>
      <c r="V2" s="609"/>
      <c r="W2" s="683"/>
      <c r="X2" s="604"/>
      <c r="Y2" s="604"/>
      <c r="Z2" s="604"/>
    </row>
    <row r="3" spans="1:26" ht="227.25" customHeight="1" x14ac:dyDescent="0.25">
      <c r="A3" s="626"/>
      <c r="B3" s="628" t="s">
        <v>85</v>
      </c>
      <c r="C3" s="669" t="s">
        <v>86</v>
      </c>
      <c r="D3" s="19" t="s">
        <v>9</v>
      </c>
      <c r="E3" s="161" t="s">
        <v>703</v>
      </c>
      <c r="F3" s="11" t="s">
        <v>115</v>
      </c>
      <c r="G3" s="11" t="s">
        <v>93</v>
      </c>
      <c r="H3" s="673" t="s">
        <v>547</v>
      </c>
      <c r="I3" s="675"/>
      <c r="J3" s="12" t="s">
        <v>410</v>
      </c>
      <c r="K3" s="262">
        <v>0.5</v>
      </c>
      <c r="L3" s="322">
        <v>0.5</v>
      </c>
      <c r="M3" s="20">
        <v>0</v>
      </c>
      <c r="N3" s="20">
        <v>0</v>
      </c>
      <c r="O3" s="20">
        <v>0</v>
      </c>
      <c r="P3" s="169">
        <v>0</v>
      </c>
      <c r="Q3" s="196" t="s">
        <v>840</v>
      </c>
      <c r="R3" s="385">
        <v>0.4</v>
      </c>
      <c r="S3" s="390" t="s">
        <v>1088</v>
      </c>
      <c r="T3" s="196" t="s">
        <v>1057</v>
      </c>
      <c r="U3" s="169">
        <v>0.4</v>
      </c>
      <c r="V3" s="390" t="s">
        <v>1207</v>
      </c>
      <c r="W3" s="196"/>
      <c r="X3" s="171"/>
      <c r="Y3" s="171"/>
      <c r="Z3" s="171"/>
    </row>
    <row r="4" spans="1:26" ht="168.75" hidden="1" customHeight="1" x14ac:dyDescent="0.25">
      <c r="A4" s="627"/>
      <c r="B4" s="668"/>
      <c r="C4" s="669"/>
      <c r="D4" s="19" t="s">
        <v>10</v>
      </c>
      <c r="E4" s="11" t="s">
        <v>704</v>
      </c>
      <c r="F4" s="11" t="s">
        <v>116</v>
      </c>
      <c r="G4" s="11" t="s">
        <v>480</v>
      </c>
      <c r="H4" s="718" t="s">
        <v>580</v>
      </c>
      <c r="I4" s="719"/>
      <c r="J4" s="34"/>
      <c r="K4" s="20">
        <v>0</v>
      </c>
      <c r="L4" s="20">
        <v>0</v>
      </c>
      <c r="M4" s="434">
        <v>0.125</v>
      </c>
      <c r="N4" s="18">
        <v>0.125</v>
      </c>
      <c r="O4" s="18">
        <v>0.125</v>
      </c>
      <c r="P4" s="170">
        <v>0.125</v>
      </c>
      <c r="Q4" s="171"/>
      <c r="R4" s="313"/>
      <c r="S4" s="171"/>
      <c r="T4" s="171"/>
      <c r="U4" s="171"/>
      <c r="V4" s="171"/>
      <c r="W4" s="313"/>
      <c r="X4" s="171"/>
      <c r="Y4" s="171"/>
      <c r="Z4" s="171"/>
    </row>
    <row r="5" spans="1:26" ht="38.25" hidden="1" customHeight="1" x14ac:dyDescent="0.25">
      <c r="A5" s="623" t="s">
        <v>7</v>
      </c>
      <c r="B5" s="624"/>
      <c r="C5" s="624"/>
      <c r="D5" s="624"/>
      <c r="E5" s="624"/>
      <c r="F5" s="624"/>
      <c r="G5" s="657"/>
      <c r="H5" s="121" t="s">
        <v>640</v>
      </c>
      <c r="I5" s="126" t="s">
        <v>2</v>
      </c>
      <c r="J5" s="126" t="s">
        <v>8</v>
      </c>
      <c r="K5" s="623" t="s">
        <v>22</v>
      </c>
      <c r="L5" s="624"/>
      <c r="M5" s="624"/>
      <c r="N5" s="624"/>
      <c r="O5" s="624"/>
      <c r="P5" s="624"/>
      <c r="Q5" s="172" t="s">
        <v>818</v>
      </c>
      <c r="R5" s="368"/>
      <c r="S5" s="368"/>
      <c r="T5" s="171"/>
      <c r="U5" s="171"/>
      <c r="V5" s="171"/>
      <c r="W5" s="428" t="s">
        <v>1109</v>
      </c>
      <c r="X5" s="171"/>
      <c r="Y5" s="171"/>
      <c r="Z5" s="171"/>
    </row>
    <row r="6" spans="1:26" ht="15" hidden="1" customHeight="1" x14ac:dyDescent="0.25">
      <c r="A6" s="8" t="s">
        <v>64</v>
      </c>
      <c r="B6" s="708" t="s">
        <v>109</v>
      </c>
      <c r="C6" s="709"/>
      <c r="D6" s="709"/>
      <c r="E6" s="709"/>
      <c r="F6" s="709"/>
      <c r="G6" s="710"/>
      <c r="H6" s="630" t="s">
        <v>644</v>
      </c>
      <c r="I6" s="630" t="s">
        <v>86</v>
      </c>
      <c r="J6" s="647">
        <v>2018</v>
      </c>
      <c r="K6" s="647" t="s">
        <v>118</v>
      </c>
      <c r="L6" s="648"/>
      <c r="M6" s="648"/>
      <c r="N6" s="648"/>
      <c r="O6" s="648"/>
      <c r="P6" s="648"/>
      <c r="Q6" s="690" t="s">
        <v>840</v>
      </c>
      <c r="R6" s="362"/>
      <c r="S6" s="362"/>
      <c r="T6" s="690" t="s">
        <v>1057</v>
      </c>
      <c r="U6" s="489"/>
      <c r="V6" s="489"/>
      <c r="W6" s="412"/>
      <c r="X6" s="171"/>
      <c r="Y6" s="171"/>
      <c r="Z6" s="171"/>
    </row>
    <row r="7" spans="1:26" ht="15" hidden="1" customHeight="1" x14ac:dyDescent="0.25">
      <c r="A7" s="8" t="s">
        <v>65</v>
      </c>
      <c r="B7" s="708" t="s">
        <v>110</v>
      </c>
      <c r="C7" s="709"/>
      <c r="D7" s="709"/>
      <c r="E7" s="709"/>
      <c r="F7" s="709"/>
      <c r="G7" s="710"/>
      <c r="H7" s="631"/>
      <c r="I7" s="631"/>
      <c r="J7" s="650"/>
      <c r="K7" s="650"/>
      <c r="L7" s="651"/>
      <c r="M7" s="651"/>
      <c r="N7" s="651"/>
      <c r="O7" s="651"/>
      <c r="P7" s="651"/>
      <c r="Q7" s="720"/>
      <c r="R7" s="366"/>
      <c r="S7" s="366"/>
      <c r="T7" s="720"/>
      <c r="U7" s="496"/>
      <c r="V7" s="496"/>
      <c r="W7" s="416"/>
      <c r="X7" s="171"/>
      <c r="Y7" s="171"/>
      <c r="Z7" s="171"/>
    </row>
    <row r="8" spans="1:26" ht="15" hidden="1" customHeight="1" x14ac:dyDescent="0.25">
      <c r="A8" s="8" t="s">
        <v>100</v>
      </c>
      <c r="B8" s="708" t="s">
        <v>111</v>
      </c>
      <c r="C8" s="709"/>
      <c r="D8" s="709"/>
      <c r="E8" s="709"/>
      <c r="F8" s="709"/>
      <c r="G8" s="710"/>
      <c r="H8" s="631"/>
      <c r="I8" s="631"/>
      <c r="J8" s="650"/>
      <c r="K8" s="650"/>
      <c r="L8" s="651"/>
      <c r="M8" s="651"/>
      <c r="N8" s="651"/>
      <c r="O8" s="651"/>
      <c r="P8" s="651"/>
      <c r="Q8" s="691"/>
      <c r="R8" s="363"/>
      <c r="S8" s="363"/>
      <c r="T8" s="691"/>
      <c r="U8" s="490"/>
      <c r="V8" s="490"/>
      <c r="W8" s="413"/>
      <c r="X8" s="171"/>
      <c r="Y8" s="171"/>
      <c r="Z8" s="171"/>
    </row>
    <row r="9" spans="1:26" ht="15" hidden="1" customHeight="1" x14ac:dyDescent="0.25">
      <c r="A9" s="8" t="s">
        <v>66</v>
      </c>
      <c r="B9" s="713" t="s">
        <v>112</v>
      </c>
      <c r="C9" s="714"/>
      <c r="D9" s="714"/>
      <c r="E9" s="714"/>
      <c r="F9" s="714"/>
      <c r="G9" s="715"/>
      <c r="H9" s="631"/>
      <c r="I9" s="630" t="s">
        <v>114</v>
      </c>
      <c r="J9" s="647">
        <v>2022</v>
      </c>
      <c r="K9" s="650"/>
      <c r="L9" s="651"/>
      <c r="M9" s="651"/>
      <c r="N9" s="651"/>
      <c r="O9" s="651"/>
      <c r="P9" s="651"/>
      <c r="Q9" s="171"/>
      <c r="R9" s="313"/>
      <c r="S9" s="313"/>
      <c r="T9" s="313"/>
      <c r="U9" s="313"/>
      <c r="V9" s="313"/>
      <c r="W9" s="313"/>
      <c r="X9" s="171"/>
      <c r="Y9" s="171"/>
      <c r="Z9" s="171"/>
    </row>
    <row r="10" spans="1:26" ht="28.5" hidden="1" customHeight="1" x14ac:dyDescent="0.25">
      <c r="A10" s="8" t="s">
        <v>67</v>
      </c>
      <c r="B10" s="673" t="s">
        <v>113</v>
      </c>
      <c r="C10" s="674"/>
      <c r="D10" s="674"/>
      <c r="E10" s="674"/>
      <c r="F10" s="674"/>
      <c r="G10" s="675"/>
      <c r="H10" s="656"/>
      <c r="I10" s="656"/>
      <c r="J10" s="653"/>
      <c r="K10" s="653"/>
      <c r="L10" s="654"/>
      <c r="M10" s="654"/>
      <c r="N10" s="654"/>
      <c r="O10" s="654"/>
      <c r="P10" s="654"/>
      <c r="Q10" s="171"/>
      <c r="R10" s="313"/>
      <c r="S10" s="313"/>
      <c r="T10" s="313"/>
      <c r="U10" s="313"/>
      <c r="V10" s="313"/>
      <c r="W10" s="313"/>
      <c r="X10" s="171"/>
      <c r="Y10" s="171"/>
      <c r="Z10" s="171"/>
    </row>
    <row r="11" spans="1:26" x14ac:dyDescent="0.25">
      <c r="X11" s="171"/>
      <c r="Y11" s="171"/>
      <c r="Z11" s="171"/>
    </row>
  </sheetData>
  <protectedRanges>
    <protectedRange sqref="Q3:S3 Q6:S6" name="Rango1_4_5"/>
    <protectedRange sqref="T3:W3 T6:W6" name="Rango1_4_5_1"/>
  </protectedRanges>
  <mergeCells count="36">
    <mergeCell ref="Q6:Q8"/>
    <mergeCell ref="T6:T8"/>
    <mergeCell ref="K5:P5"/>
    <mergeCell ref="K6:P10"/>
    <mergeCell ref="J6:J8"/>
    <mergeCell ref="J9:J10"/>
    <mergeCell ref="H3:I3"/>
    <mergeCell ref="H4:I4"/>
    <mergeCell ref="H6:H10"/>
    <mergeCell ref="I6:I8"/>
    <mergeCell ref="I9:I10"/>
    <mergeCell ref="A3:A4"/>
    <mergeCell ref="B3:B4"/>
    <mergeCell ref="C3:C4"/>
    <mergeCell ref="B9:G9"/>
    <mergeCell ref="B10:G10"/>
    <mergeCell ref="B6:G6"/>
    <mergeCell ref="B7:G7"/>
    <mergeCell ref="B8:G8"/>
    <mergeCell ref="A5:G5"/>
    <mergeCell ref="T1:T2"/>
    <mergeCell ref="X1:X2"/>
    <mergeCell ref="Y1:Y2"/>
    <mergeCell ref="Z1:Z2"/>
    <mergeCell ref="A1:B1"/>
    <mergeCell ref="C1:J1"/>
    <mergeCell ref="K1:P1"/>
    <mergeCell ref="A2:B2"/>
    <mergeCell ref="D2:E2"/>
    <mergeCell ref="H2:I2"/>
    <mergeCell ref="Q1:Q2"/>
    <mergeCell ref="R1:R2"/>
    <mergeCell ref="S1:S2"/>
    <mergeCell ref="W1:W2"/>
    <mergeCell ref="U1:U2"/>
    <mergeCell ref="V1:V2"/>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59" orientation="landscape" copies="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Z29"/>
  <sheetViews>
    <sheetView showGridLines="0" zoomScale="57" zoomScaleNormal="57" zoomScalePageLayoutView="80" workbookViewId="0">
      <selection activeCell="C3" sqref="C3:C6"/>
    </sheetView>
  </sheetViews>
  <sheetFormatPr baseColWidth="10" defaultColWidth="10.875" defaultRowHeight="18.75" x14ac:dyDescent="0.25"/>
  <cols>
    <col min="1" max="1" width="5.625" style="17" customWidth="1"/>
    <col min="2" max="2" width="26" style="17" customWidth="1"/>
    <col min="3" max="3" width="36.5" style="17" customWidth="1"/>
    <col min="4" max="4" width="3.625" style="17" customWidth="1"/>
    <col min="5" max="5" width="39.625" style="17" customWidth="1"/>
    <col min="6" max="6" width="25" style="17" customWidth="1"/>
    <col min="7" max="7" width="16.125" style="17" hidden="1" customWidth="1"/>
    <col min="8" max="8" width="18.625" style="17" hidden="1" customWidth="1"/>
    <col min="9" max="9" width="27.625" style="17" hidden="1" customWidth="1"/>
    <col min="10" max="10" width="42.125" style="17" hidden="1" customWidth="1"/>
    <col min="11" max="11" width="0" style="17" hidden="1" customWidth="1"/>
    <col min="12" max="12" width="10.875" style="17" customWidth="1"/>
    <col min="13" max="16" width="10.875" style="17" hidden="1" customWidth="1"/>
    <col min="17" max="18" width="25.875" style="17" hidden="1" customWidth="1"/>
    <col min="19" max="19" width="44.25" style="17" hidden="1" customWidth="1"/>
    <col min="20" max="20" width="28.875" style="17" customWidth="1"/>
    <col min="21" max="22" width="35.5" style="17" customWidth="1"/>
    <col min="23" max="23" width="35.25" style="17" hidden="1" customWidth="1"/>
    <col min="24" max="24" width="15.875" style="17" hidden="1" customWidth="1"/>
    <col min="25" max="25" width="19.625" style="17" hidden="1" customWidth="1"/>
    <col min="26" max="26" width="14.625" style="17" hidden="1" customWidth="1"/>
    <col min="27" max="16384" width="10.875" style="17"/>
  </cols>
  <sheetData>
    <row r="1" spans="1:26" ht="40.5" customHeight="1" x14ac:dyDescent="0.25">
      <c r="A1" s="618" t="s">
        <v>0</v>
      </c>
      <c r="B1" s="619"/>
      <c r="C1" s="974" t="s">
        <v>117</v>
      </c>
      <c r="D1" s="975"/>
      <c r="E1" s="975"/>
      <c r="F1" s="975"/>
      <c r="G1" s="975"/>
      <c r="H1" s="975"/>
      <c r="I1" s="975"/>
      <c r="J1" s="976"/>
      <c r="K1" s="680" t="s">
        <v>267</v>
      </c>
      <c r="L1" s="680"/>
      <c r="M1" s="680"/>
      <c r="N1" s="680"/>
      <c r="O1" s="680"/>
      <c r="P1" s="680"/>
      <c r="Q1" s="681" t="s">
        <v>818</v>
      </c>
      <c r="R1" s="613" t="s">
        <v>1084</v>
      </c>
      <c r="S1" s="613" t="s">
        <v>1085</v>
      </c>
      <c r="T1" s="682" t="s">
        <v>963</v>
      </c>
      <c r="U1" s="609" t="s">
        <v>1206</v>
      </c>
      <c r="V1" s="609" t="s">
        <v>1085</v>
      </c>
      <c r="W1" s="683" t="s">
        <v>1110</v>
      </c>
      <c r="X1" s="604" t="s">
        <v>964</v>
      </c>
      <c r="Y1" s="604" t="s">
        <v>965</v>
      </c>
      <c r="Z1" s="604" t="s">
        <v>966</v>
      </c>
    </row>
    <row r="2" spans="1:26" ht="36.75" customHeight="1" x14ac:dyDescent="0.25">
      <c r="A2" s="618" t="s">
        <v>1</v>
      </c>
      <c r="B2" s="619"/>
      <c r="C2" s="8" t="s">
        <v>2</v>
      </c>
      <c r="D2" s="618" t="s">
        <v>3</v>
      </c>
      <c r="E2" s="619"/>
      <c r="F2" s="8" t="s">
        <v>4</v>
      </c>
      <c r="G2" s="8" t="s">
        <v>27</v>
      </c>
      <c r="H2" s="618" t="s">
        <v>5</v>
      </c>
      <c r="I2" s="619"/>
      <c r="J2" s="8" t="s">
        <v>6</v>
      </c>
      <c r="K2" s="9">
        <v>2017</v>
      </c>
      <c r="L2" s="9">
        <v>2018</v>
      </c>
      <c r="M2" s="9">
        <v>2019</v>
      </c>
      <c r="N2" s="9">
        <v>2020</v>
      </c>
      <c r="O2" s="9">
        <v>2021</v>
      </c>
      <c r="P2" s="9">
        <v>2022</v>
      </c>
      <c r="Q2" s="681"/>
      <c r="R2" s="613"/>
      <c r="S2" s="613"/>
      <c r="T2" s="682"/>
      <c r="U2" s="609"/>
      <c r="V2" s="609"/>
      <c r="W2" s="683"/>
      <c r="X2" s="604"/>
      <c r="Y2" s="604"/>
      <c r="Z2" s="604"/>
    </row>
    <row r="3" spans="1:26" ht="180.75" customHeight="1" x14ac:dyDescent="0.25">
      <c r="A3" s="626"/>
      <c r="B3" s="628" t="s">
        <v>121</v>
      </c>
      <c r="C3" s="669" t="s">
        <v>86</v>
      </c>
      <c r="D3" s="19" t="s">
        <v>9</v>
      </c>
      <c r="E3" s="29" t="s">
        <v>705</v>
      </c>
      <c r="F3" s="11" t="s">
        <v>122</v>
      </c>
      <c r="G3" s="11" t="s">
        <v>96</v>
      </c>
      <c r="H3" s="614" t="s">
        <v>407</v>
      </c>
      <c r="I3" s="615"/>
      <c r="J3" s="11" t="s">
        <v>624</v>
      </c>
      <c r="K3" s="262">
        <v>1</v>
      </c>
      <c r="L3" s="322">
        <v>1</v>
      </c>
      <c r="M3" s="435">
        <v>1</v>
      </c>
      <c r="N3" s="20">
        <v>1</v>
      </c>
      <c r="O3" s="20">
        <v>1</v>
      </c>
      <c r="P3" s="169">
        <v>1</v>
      </c>
      <c r="Q3" s="171" t="s">
        <v>917</v>
      </c>
      <c r="R3" s="385">
        <v>0.9</v>
      </c>
      <c r="S3" s="390" t="s">
        <v>1089</v>
      </c>
      <c r="T3" s="171" t="s">
        <v>1214</v>
      </c>
      <c r="U3" s="519">
        <v>1</v>
      </c>
      <c r="V3" s="390" t="s">
        <v>1215</v>
      </c>
      <c r="W3" s="259" t="s">
        <v>1186</v>
      </c>
      <c r="X3" s="171"/>
      <c r="Y3" s="171"/>
      <c r="Z3" s="171"/>
    </row>
    <row r="4" spans="1:26" ht="257.25" customHeight="1" x14ac:dyDescent="0.25">
      <c r="A4" s="627"/>
      <c r="B4" s="629"/>
      <c r="C4" s="669"/>
      <c r="D4" s="19" t="s">
        <v>10</v>
      </c>
      <c r="E4" s="29" t="s">
        <v>706</v>
      </c>
      <c r="F4" s="11" t="s">
        <v>123</v>
      </c>
      <c r="G4" s="11" t="s">
        <v>96</v>
      </c>
      <c r="H4" s="614" t="s">
        <v>408</v>
      </c>
      <c r="I4" s="615"/>
      <c r="J4" s="11" t="s">
        <v>411</v>
      </c>
      <c r="K4" s="262">
        <v>1</v>
      </c>
      <c r="L4" s="322">
        <v>1</v>
      </c>
      <c r="M4" s="435">
        <v>1</v>
      </c>
      <c r="N4" s="20">
        <v>1</v>
      </c>
      <c r="O4" s="20">
        <v>1</v>
      </c>
      <c r="P4" s="169">
        <v>1</v>
      </c>
      <c r="Q4" s="171" t="s">
        <v>918</v>
      </c>
      <c r="R4" s="385">
        <v>1</v>
      </c>
      <c r="S4" s="171"/>
      <c r="T4" s="171" t="s">
        <v>1208</v>
      </c>
      <c r="U4" s="519">
        <v>1</v>
      </c>
      <c r="V4" s="171"/>
      <c r="W4" s="171" t="s">
        <v>1187</v>
      </c>
      <c r="X4" s="171"/>
      <c r="Y4" s="171"/>
      <c r="Z4" s="171"/>
    </row>
    <row r="5" spans="1:26" ht="150" x14ac:dyDescent="0.25">
      <c r="A5" s="627"/>
      <c r="B5" s="629"/>
      <c r="C5" s="669"/>
      <c r="D5" s="19" t="s">
        <v>11</v>
      </c>
      <c r="E5" s="29" t="s">
        <v>707</v>
      </c>
      <c r="F5" s="11" t="s">
        <v>124</v>
      </c>
      <c r="G5" s="11" t="s">
        <v>96</v>
      </c>
      <c r="H5" s="718" t="s">
        <v>581</v>
      </c>
      <c r="I5" s="719"/>
      <c r="J5" s="11" t="s">
        <v>623</v>
      </c>
      <c r="K5" s="262">
        <v>1</v>
      </c>
      <c r="L5" s="322">
        <v>1</v>
      </c>
      <c r="M5" s="435">
        <v>1</v>
      </c>
      <c r="N5" s="20">
        <v>1</v>
      </c>
      <c r="O5" s="20">
        <v>1</v>
      </c>
      <c r="P5" s="169">
        <v>1</v>
      </c>
      <c r="Q5" s="171" t="s">
        <v>1064</v>
      </c>
      <c r="R5" s="385">
        <v>1</v>
      </c>
      <c r="S5" s="436" t="s">
        <v>1118</v>
      </c>
      <c r="T5" s="171" t="s">
        <v>1064</v>
      </c>
      <c r="U5" s="518">
        <v>1</v>
      </c>
      <c r="V5" s="171"/>
      <c r="W5" s="436" t="s">
        <v>1118</v>
      </c>
      <c r="X5" s="171"/>
      <c r="Y5" s="171"/>
      <c r="Z5" s="171"/>
    </row>
    <row r="6" spans="1:26" ht="161.25" customHeight="1" x14ac:dyDescent="0.25">
      <c r="A6" s="627"/>
      <c r="B6" s="668"/>
      <c r="C6" s="669"/>
      <c r="D6" s="19" t="s">
        <v>12</v>
      </c>
      <c r="E6" s="29" t="s">
        <v>708</v>
      </c>
      <c r="F6" s="11" t="s">
        <v>481</v>
      </c>
      <c r="G6" s="11" t="s">
        <v>96</v>
      </c>
      <c r="H6" s="611"/>
      <c r="I6" s="612"/>
      <c r="J6" s="11"/>
      <c r="K6" s="262">
        <v>1</v>
      </c>
      <c r="L6" s="322">
        <v>1</v>
      </c>
      <c r="M6" s="437">
        <v>1</v>
      </c>
      <c r="N6" s="20">
        <v>1</v>
      </c>
      <c r="O6" s="20">
        <v>1</v>
      </c>
      <c r="P6" s="169">
        <v>1</v>
      </c>
      <c r="Q6" s="171" t="s">
        <v>878</v>
      </c>
      <c r="R6" s="385">
        <v>1</v>
      </c>
      <c r="S6" s="171"/>
      <c r="T6" s="171" t="s">
        <v>878</v>
      </c>
      <c r="U6" s="169">
        <v>1</v>
      </c>
      <c r="V6" s="171"/>
      <c r="W6" s="197" t="s">
        <v>878</v>
      </c>
      <c r="X6" s="171"/>
      <c r="Y6" s="171"/>
      <c r="Z6" s="171"/>
    </row>
    <row r="7" spans="1:26" ht="63" hidden="1" customHeight="1" x14ac:dyDescent="0.25">
      <c r="A7" s="623" t="s">
        <v>7</v>
      </c>
      <c r="B7" s="624"/>
      <c r="C7" s="624"/>
      <c r="D7" s="624"/>
      <c r="E7" s="624"/>
      <c r="F7" s="624"/>
      <c r="G7" s="657"/>
      <c r="H7" s="121" t="s">
        <v>640</v>
      </c>
      <c r="I7" s="25" t="s">
        <v>2</v>
      </c>
      <c r="J7" s="9" t="s">
        <v>8</v>
      </c>
      <c r="K7" s="623" t="s">
        <v>22</v>
      </c>
      <c r="L7" s="624"/>
      <c r="M7" s="624"/>
      <c r="N7" s="624"/>
      <c r="O7" s="624"/>
      <c r="P7" s="624"/>
      <c r="Q7" s="172" t="s">
        <v>818</v>
      </c>
      <c r="R7" s="369"/>
      <c r="S7" s="369"/>
      <c r="T7" s="172" t="s">
        <v>963</v>
      </c>
      <c r="U7" s="488"/>
      <c r="V7" s="488"/>
      <c r="W7" s="428" t="s">
        <v>1109</v>
      </c>
      <c r="X7" s="171"/>
      <c r="Y7" s="171"/>
      <c r="Z7" s="171"/>
    </row>
    <row r="8" spans="1:26" ht="78" hidden="1" customHeight="1" x14ac:dyDescent="0.25">
      <c r="A8" s="8" t="s">
        <v>64</v>
      </c>
      <c r="B8" s="670" t="s">
        <v>125</v>
      </c>
      <c r="C8" s="671"/>
      <c r="D8" s="671"/>
      <c r="E8" s="671"/>
      <c r="F8" s="671"/>
      <c r="G8" s="671"/>
      <c r="H8" s="630" t="s">
        <v>655</v>
      </c>
      <c r="I8" s="722" t="s">
        <v>129</v>
      </c>
      <c r="J8" s="664" t="s">
        <v>95</v>
      </c>
      <c r="K8" s="647" t="s">
        <v>131</v>
      </c>
      <c r="L8" s="648"/>
      <c r="M8" s="648"/>
      <c r="N8" s="648"/>
      <c r="O8" s="648"/>
      <c r="P8" s="648"/>
      <c r="Q8" s="353" t="s">
        <v>917</v>
      </c>
      <c r="R8" s="371"/>
      <c r="S8" s="371"/>
      <c r="T8" s="171"/>
      <c r="U8" s="171"/>
      <c r="V8" s="171"/>
      <c r="W8" s="171"/>
      <c r="X8" s="171"/>
      <c r="Y8" s="171"/>
      <c r="Z8" s="171"/>
    </row>
    <row r="9" spans="1:26" ht="68.25" hidden="1" customHeight="1" x14ac:dyDescent="0.25">
      <c r="A9" s="8" t="s">
        <v>66</v>
      </c>
      <c r="B9" s="670" t="s">
        <v>482</v>
      </c>
      <c r="C9" s="671"/>
      <c r="D9" s="671"/>
      <c r="E9" s="671"/>
      <c r="F9" s="671"/>
      <c r="G9" s="671"/>
      <c r="H9" s="631"/>
      <c r="I9" s="723"/>
      <c r="J9" s="721"/>
      <c r="K9" s="650"/>
      <c r="L9" s="651"/>
      <c r="M9" s="651"/>
      <c r="N9" s="651"/>
      <c r="O9" s="651"/>
      <c r="P9" s="651"/>
      <c r="Q9" s="711" t="s">
        <v>918</v>
      </c>
      <c r="R9" s="371"/>
      <c r="S9" s="371"/>
      <c r="T9" s="171"/>
      <c r="U9" s="171"/>
      <c r="V9" s="171"/>
      <c r="W9" s="171"/>
      <c r="X9" s="171"/>
      <c r="Y9" s="171"/>
      <c r="Z9" s="171"/>
    </row>
    <row r="10" spans="1:26" ht="87.75" hidden="1" customHeight="1" x14ac:dyDescent="0.25">
      <c r="A10" s="8" t="s">
        <v>67</v>
      </c>
      <c r="B10" s="670" t="s">
        <v>126</v>
      </c>
      <c r="C10" s="671"/>
      <c r="D10" s="671"/>
      <c r="E10" s="671"/>
      <c r="F10" s="671"/>
      <c r="G10" s="671"/>
      <c r="H10" s="631"/>
      <c r="I10" s="724"/>
      <c r="J10" s="721"/>
      <c r="K10" s="650"/>
      <c r="L10" s="651"/>
      <c r="M10" s="651"/>
      <c r="N10" s="651"/>
      <c r="O10" s="651"/>
      <c r="P10" s="651"/>
      <c r="Q10" s="712"/>
      <c r="R10" s="372"/>
      <c r="S10" s="372"/>
      <c r="T10" s="171"/>
      <c r="U10" s="171"/>
      <c r="V10" s="171"/>
      <c r="W10" s="171"/>
      <c r="X10" s="171"/>
      <c r="Y10" s="171"/>
      <c r="Z10" s="171"/>
    </row>
    <row r="11" spans="1:26" ht="150" hidden="1" x14ac:dyDescent="0.25">
      <c r="A11" s="8" t="s">
        <v>68</v>
      </c>
      <c r="B11" s="670" t="s">
        <v>127</v>
      </c>
      <c r="C11" s="671"/>
      <c r="D11" s="671"/>
      <c r="E11" s="671"/>
      <c r="F11" s="671"/>
      <c r="G11" s="671"/>
      <c r="H11" s="631"/>
      <c r="I11" s="123" t="s">
        <v>130</v>
      </c>
      <c r="J11" s="631"/>
      <c r="K11" s="650"/>
      <c r="L11" s="651"/>
      <c r="M11" s="651"/>
      <c r="N11" s="651"/>
      <c r="O11" s="651"/>
      <c r="P11" s="651"/>
      <c r="Q11" s="171" t="s">
        <v>1064</v>
      </c>
      <c r="R11" s="436" t="s">
        <v>1117</v>
      </c>
      <c r="S11" s="171"/>
      <c r="T11" s="171" t="s">
        <v>1064</v>
      </c>
      <c r="U11" s="171"/>
      <c r="V11" s="171"/>
      <c r="W11" s="436" t="s">
        <v>1118</v>
      </c>
      <c r="X11" s="171"/>
      <c r="Y11" s="171"/>
      <c r="Z11" s="171"/>
    </row>
    <row r="12" spans="1:26" ht="131.25" hidden="1" customHeight="1" x14ac:dyDescent="0.25">
      <c r="A12" s="8" t="s">
        <v>70</v>
      </c>
      <c r="B12" s="670" t="s">
        <v>128</v>
      </c>
      <c r="C12" s="671"/>
      <c r="D12" s="671"/>
      <c r="E12" s="671"/>
      <c r="F12" s="671"/>
      <c r="G12" s="671"/>
      <c r="H12" s="656"/>
      <c r="I12" s="140" t="s">
        <v>26</v>
      </c>
      <c r="J12" s="656"/>
      <c r="K12" s="653"/>
      <c r="L12" s="654"/>
      <c r="M12" s="654"/>
      <c r="N12" s="654"/>
      <c r="O12" s="654"/>
      <c r="P12" s="654"/>
      <c r="Q12" s="197" t="s">
        <v>878</v>
      </c>
      <c r="R12" s="197"/>
      <c r="S12" s="197"/>
      <c r="T12" s="171" t="s">
        <v>878</v>
      </c>
      <c r="U12" s="171"/>
      <c r="V12" s="171"/>
      <c r="W12" s="171"/>
      <c r="X12" s="171"/>
      <c r="Y12" s="171"/>
      <c r="Z12" s="171"/>
    </row>
    <row r="13" spans="1:26" hidden="1" x14ac:dyDescent="0.25"/>
    <row r="14" spans="1:26" hidden="1" x14ac:dyDescent="0.25"/>
    <row r="15" spans="1:26" hidden="1" x14ac:dyDescent="0.25"/>
    <row r="16" spans="1:26"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protectedRanges>
    <protectedRange sqref="Q5:R5 Q11 S11:V11 T5:V5" name="Rango1_4_3"/>
    <protectedRange sqref="T6:V6 T12:W12" name="Rango1_4_5"/>
    <protectedRange sqref="R11" name="Rango1_4_3_1"/>
    <protectedRange sqref="S5" name="Rango1_4_3_2"/>
    <protectedRange sqref="W11" name="Rango1_4_3_3"/>
    <protectedRange sqref="W6" name="Rango1_4_4"/>
    <protectedRange sqref="W5" name="Rango1_4_3_4"/>
  </protectedRanges>
  <mergeCells count="35">
    <mergeCell ref="B12:G12"/>
    <mergeCell ref="B10:G10"/>
    <mergeCell ref="B9:G9"/>
    <mergeCell ref="B8:G8"/>
    <mergeCell ref="I8:I10"/>
    <mergeCell ref="H8:H12"/>
    <mergeCell ref="B11:G11"/>
    <mergeCell ref="Q9:Q10"/>
    <mergeCell ref="H6:I6"/>
    <mergeCell ref="X1:X2"/>
    <mergeCell ref="Y1:Y2"/>
    <mergeCell ref="W1:W2"/>
    <mergeCell ref="K8:P12"/>
    <mergeCell ref="J8:J12"/>
    <mergeCell ref="U1:U2"/>
    <mergeCell ref="V1:V2"/>
    <mergeCell ref="R1:R2"/>
    <mergeCell ref="S1:S2"/>
    <mergeCell ref="T1:T2"/>
    <mergeCell ref="Z1:Z2"/>
    <mergeCell ref="A7:G7"/>
    <mergeCell ref="Q1:Q2"/>
    <mergeCell ref="K7:P7"/>
    <mergeCell ref="A1:B1"/>
    <mergeCell ref="C1:J1"/>
    <mergeCell ref="K1:P1"/>
    <mergeCell ref="B3:B6"/>
    <mergeCell ref="C3:C6"/>
    <mergeCell ref="H2:I2"/>
    <mergeCell ref="H3:I3"/>
    <mergeCell ref="H4:I4"/>
    <mergeCell ref="H5:I5"/>
    <mergeCell ref="A2:B2"/>
    <mergeCell ref="D2:E2"/>
    <mergeCell ref="A3:A6"/>
  </mergeCells>
  <phoneticPr fontId="9" type="noConversion"/>
  <pageMargins left="0.7" right="0.7" top="0.75" bottom="0.75" header="0.3" footer="0.3"/>
  <pageSetup paperSize="9" scale="48" orientation="landscape" copies="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Z26"/>
  <sheetViews>
    <sheetView showGridLines="0" topLeftCell="A3" zoomScale="67" zoomScaleNormal="67" zoomScalePageLayoutView="70" workbookViewId="0">
      <selection activeCell="B3" sqref="B3:B13"/>
    </sheetView>
  </sheetViews>
  <sheetFormatPr baseColWidth="10" defaultColWidth="10.875" defaultRowHeight="18.75" x14ac:dyDescent="0.25"/>
  <cols>
    <col min="1" max="1" width="7.875" style="17" customWidth="1"/>
    <col min="2" max="2" width="29.625" style="17" customWidth="1"/>
    <col min="3" max="3" width="33" style="17" customWidth="1"/>
    <col min="4" max="4" width="3.375" style="17" customWidth="1"/>
    <col min="5" max="5" width="38.625" style="17" customWidth="1"/>
    <col min="6" max="6" width="25" style="17" customWidth="1"/>
    <col min="7" max="7" width="14.875" style="17" hidden="1" customWidth="1"/>
    <col min="8" max="8" width="21.5" style="17" hidden="1" customWidth="1"/>
    <col min="9" max="9" width="29.5" style="17" hidden="1" customWidth="1"/>
    <col min="10" max="10" width="31.5" style="17" hidden="1" customWidth="1"/>
    <col min="11" max="11" width="0" style="17" hidden="1" customWidth="1"/>
    <col min="12" max="12" width="10.875" style="17" customWidth="1"/>
    <col min="13" max="16" width="10.875" style="17" hidden="1" customWidth="1"/>
    <col min="17" max="18" width="25.875" style="17" hidden="1" customWidth="1"/>
    <col min="19" max="19" width="41.875" style="17" hidden="1" customWidth="1"/>
    <col min="20" max="21" width="28" style="17" customWidth="1"/>
    <col min="22" max="22" width="33.625" style="17" customWidth="1"/>
    <col min="23" max="23" width="28.625" style="17" hidden="1" customWidth="1"/>
    <col min="24" max="24" width="19" style="17" hidden="1" customWidth="1"/>
    <col min="25" max="25" width="13.625" style="17" hidden="1" customWidth="1"/>
    <col min="26" max="26" width="19" style="17" hidden="1" customWidth="1"/>
    <col min="27" max="16384" width="10.875" style="17"/>
  </cols>
  <sheetData>
    <row r="1" spans="1:26" ht="36" customHeight="1" x14ac:dyDescent="0.25">
      <c r="A1" s="618" t="s">
        <v>0</v>
      </c>
      <c r="B1" s="619"/>
      <c r="C1" s="620" t="s">
        <v>117</v>
      </c>
      <c r="D1" s="621"/>
      <c r="E1" s="621"/>
      <c r="F1" s="621"/>
      <c r="G1" s="621"/>
      <c r="H1" s="621"/>
      <c r="I1" s="621"/>
      <c r="J1" s="622"/>
      <c r="K1" s="680" t="s">
        <v>267</v>
      </c>
      <c r="L1" s="680"/>
      <c r="M1" s="680"/>
      <c r="N1" s="680"/>
      <c r="O1" s="680"/>
      <c r="P1" s="623"/>
      <c r="Q1" s="663" t="s">
        <v>818</v>
      </c>
      <c r="R1" s="613" t="s">
        <v>1084</v>
      </c>
      <c r="S1" s="613" t="s">
        <v>1085</v>
      </c>
      <c r="T1" s="725" t="s">
        <v>963</v>
      </c>
      <c r="U1" s="609" t="s">
        <v>1206</v>
      </c>
      <c r="V1" s="609" t="s">
        <v>1085</v>
      </c>
      <c r="W1" s="726" t="s">
        <v>1110</v>
      </c>
      <c r="X1" s="604" t="s">
        <v>964</v>
      </c>
      <c r="Y1" s="604" t="s">
        <v>965</v>
      </c>
      <c r="Z1" s="604" t="s">
        <v>966</v>
      </c>
    </row>
    <row r="2" spans="1:26" ht="39.75" customHeight="1" x14ac:dyDescent="0.25">
      <c r="A2" s="618" t="s">
        <v>1</v>
      </c>
      <c r="B2" s="619"/>
      <c r="C2" s="8" t="s">
        <v>2</v>
      </c>
      <c r="D2" s="618" t="s">
        <v>3</v>
      </c>
      <c r="E2" s="619"/>
      <c r="F2" s="8" t="s">
        <v>4</v>
      </c>
      <c r="G2" s="8" t="s">
        <v>27</v>
      </c>
      <c r="H2" s="618" t="s">
        <v>5</v>
      </c>
      <c r="I2" s="619"/>
      <c r="J2" s="8" t="s">
        <v>6</v>
      </c>
      <c r="K2" s="9">
        <v>2017</v>
      </c>
      <c r="L2" s="9">
        <v>2018</v>
      </c>
      <c r="M2" s="9">
        <v>2019</v>
      </c>
      <c r="N2" s="9">
        <v>2020</v>
      </c>
      <c r="O2" s="9">
        <v>2021</v>
      </c>
      <c r="P2" s="219">
        <v>2022</v>
      </c>
      <c r="Q2" s="663"/>
      <c r="R2" s="613"/>
      <c r="S2" s="613"/>
      <c r="T2" s="725"/>
      <c r="U2" s="609"/>
      <c r="V2" s="609"/>
      <c r="W2" s="726"/>
      <c r="X2" s="604"/>
      <c r="Y2" s="604"/>
      <c r="Z2" s="604"/>
    </row>
    <row r="3" spans="1:26" ht="105.75" customHeight="1" x14ac:dyDescent="0.25">
      <c r="A3" s="626"/>
      <c r="B3" s="628" t="s">
        <v>369</v>
      </c>
      <c r="C3" s="669" t="s">
        <v>114</v>
      </c>
      <c r="D3" s="19" t="s">
        <v>9</v>
      </c>
      <c r="E3" s="29" t="s">
        <v>709</v>
      </c>
      <c r="F3" s="11" t="s">
        <v>490</v>
      </c>
      <c r="G3" s="11" t="s">
        <v>96</v>
      </c>
      <c r="H3" s="614" t="s">
        <v>371</v>
      </c>
      <c r="I3" s="615"/>
      <c r="J3" s="12" t="s">
        <v>982</v>
      </c>
      <c r="K3" s="262">
        <v>1</v>
      </c>
      <c r="L3" s="323">
        <v>1</v>
      </c>
      <c r="M3" s="435">
        <v>1</v>
      </c>
      <c r="N3" s="20">
        <v>1</v>
      </c>
      <c r="O3" s="20">
        <v>1</v>
      </c>
      <c r="P3" s="169">
        <v>1</v>
      </c>
      <c r="Q3" s="259" t="s">
        <v>957</v>
      </c>
      <c r="R3" s="385">
        <v>1</v>
      </c>
      <c r="S3" s="259"/>
      <c r="T3" s="259" t="s">
        <v>1065</v>
      </c>
      <c r="U3" s="519">
        <v>1</v>
      </c>
      <c r="V3" s="259"/>
      <c r="W3" s="259" t="s">
        <v>1188</v>
      </c>
      <c r="X3" s="12" t="s">
        <v>982</v>
      </c>
      <c r="Y3" s="171"/>
      <c r="Z3" s="171" t="s">
        <v>371</v>
      </c>
    </row>
    <row r="4" spans="1:26" ht="144.75" customHeight="1" x14ac:dyDescent="0.25">
      <c r="A4" s="627"/>
      <c r="B4" s="629"/>
      <c r="C4" s="669"/>
      <c r="D4" s="19" t="s">
        <v>10</v>
      </c>
      <c r="E4" s="29" t="s">
        <v>710</v>
      </c>
      <c r="F4" s="11" t="s">
        <v>132</v>
      </c>
      <c r="G4" s="11" t="s">
        <v>96</v>
      </c>
      <c r="H4" s="611"/>
      <c r="I4" s="612"/>
      <c r="J4" s="12" t="s">
        <v>412</v>
      </c>
      <c r="K4" s="262">
        <v>1</v>
      </c>
      <c r="L4" s="323">
        <v>1</v>
      </c>
      <c r="M4" s="435">
        <v>1</v>
      </c>
      <c r="N4" s="20">
        <v>1</v>
      </c>
      <c r="O4" s="20">
        <v>1</v>
      </c>
      <c r="P4" s="169">
        <v>1</v>
      </c>
      <c r="Q4" s="194" t="s">
        <v>841</v>
      </c>
      <c r="R4" s="385">
        <v>0.5</v>
      </c>
      <c r="S4" s="194" t="s">
        <v>1090</v>
      </c>
      <c r="T4" s="194" t="s">
        <v>841</v>
      </c>
      <c r="U4" s="519" t="s">
        <v>1209</v>
      </c>
      <c r="V4" s="259" t="s">
        <v>1210</v>
      </c>
      <c r="W4" s="466" t="s">
        <v>1158</v>
      </c>
      <c r="X4" s="171"/>
      <c r="Y4" s="171"/>
      <c r="Z4" s="171"/>
    </row>
    <row r="5" spans="1:26" ht="131.25" x14ac:dyDescent="0.25">
      <c r="A5" s="627"/>
      <c r="B5" s="629"/>
      <c r="C5" s="669"/>
      <c r="D5" s="19" t="s">
        <v>11</v>
      </c>
      <c r="E5" s="29" t="s">
        <v>711</v>
      </c>
      <c r="F5" s="11" t="s">
        <v>133</v>
      </c>
      <c r="G5" s="11" t="s">
        <v>96</v>
      </c>
      <c r="H5" s="611"/>
      <c r="I5" s="612"/>
      <c r="J5" s="12" t="s">
        <v>413</v>
      </c>
      <c r="K5" s="262">
        <v>1</v>
      </c>
      <c r="L5" s="323">
        <v>1</v>
      </c>
      <c r="M5" s="435">
        <v>1</v>
      </c>
      <c r="N5" s="20">
        <v>1</v>
      </c>
      <c r="O5" s="20">
        <v>1</v>
      </c>
      <c r="P5" s="169">
        <v>1</v>
      </c>
      <c r="Q5" s="259" t="s">
        <v>959</v>
      </c>
      <c r="R5" s="385">
        <v>1</v>
      </c>
      <c r="S5" s="259"/>
      <c r="T5" s="259" t="s">
        <v>1066</v>
      </c>
      <c r="U5" s="519">
        <v>1</v>
      </c>
      <c r="V5" s="259"/>
      <c r="W5" s="259" t="s">
        <v>1066</v>
      </c>
      <c r="X5" s="171"/>
      <c r="Y5" s="171"/>
      <c r="Z5" s="171"/>
    </row>
    <row r="6" spans="1:26" ht="143.25" customHeight="1" x14ac:dyDescent="0.25">
      <c r="A6" s="627"/>
      <c r="B6" s="629"/>
      <c r="C6" s="669"/>
      <c r="D6" s="19" t="s">
        <v>12</v>
      </c>
      <c r="E6" s="29" t="s">
        <v>712</v>
      </c>
      <c r="F6" s="11" t="s">
        <v>134</v>
      </c>
      <c r="G6" s="11" t="s">
        <v>96</v>
      </c>
      <c r="H6" s="611"/>
      <c r="I6" s="612"/>
      <c r="J6" s="12" t="s">
        <v>374</v>
      </c>
      <c r="K6" s="262">
        <v>1</v>
      </c>
      <c r="L6" s="323">
        <v>1</v>
      </c>
      <c r="M6" s="435">
        <v>1</v>
      </c>
      <c r="N6" s="20">
        <v>1</v>
      </c>
      <c r="O6" s="20">
        <v>1</v>
      </c>
      <c r="P6" s="169">
        <v>1</v>
      </c>
      <c r="Q6" s="259" t="s">
        <v>958</v>
      </c>
      <c r="R6" s="385">
        <v>1</v>
      </c>
      <c r="S6" s="259"/>
      <c r="T6" s="259" t="s">
        <v>1067</v>
      </c>
      <c r="U6" s="519">
        <v>1</v>
      </c>
      <c r="V6" s="259"/>
      <c r="W6" s="259" t="s">
        <v>1067</v>
      </c>
      <c r="X6" s="171"/>
      <c r="Y6" s="171"/>
      <c r="Z6" s="171"/>
    </row>
    <row r="7" spans="1:26" ht="179.25" customHeight="1" x14ac:dyDescent="0.25">
      <c r="A7" s="627"/>
      <c r="B7" s="629"/>
      <c r="C7" s="669"/>
      <c r="D7" s="19" t="s">
        <v>13</v>
      </c>
      <c r="E7" s="29" t="s">
        <v>713</v>
      </c>
      <c r="F7" s="11" t="s">
        <v>135</v>
      </c>
      <c r="G7" s="11" t="s">
        <v>96</v>
      </c>
      <c r="H7" s="611"/>
      <c r="I7" s="612"/>
      <c r="J7" s="12" t="s">
        <v>372</v>
      </c>
      <c r="K7" s="262">
        <v>1</v>
      </c>
      <c r="L7" s="323">
        <v>1</v>
      </c>
      <c r="M7" s="20">
        <v>1</v>
      </c>
      <c r="N7" s="20">
        <v>1</v>
      </c>
      <c r="O7" s="20">
        <v>1</v>
      </c>
      <c r="P7" s="169">
        <v>1</v>
      </c>
      <c r="Q7" s="259" t="s">
        <v>960</v>
      </c>
      <c r="R7" s="385">
        <v>1</v>
      </c>
      <c r="S7" s="259"/>
      <c r="T7" s="259" t="s">
        <v>1082</v>
      </c>
      <c r="U7" s="519" t="s">
        <v>1211</v>
      </c>
      <c r="V7" s="259" t="s">
        <v>1212</v>
      </c>
      <c r="W7" s="259" t="s">
        <v>1189</v>
      </c>
      <c r="X7" s="171"/>
      <c r="Y7" s="171"/>
      <c r="Z7" s="171"/>
    </row>
    <row r="8" spans="1:26" ht="297" customHeight="1" x14ac:dyDescent="0.25">
      <c r="A8" s="627"/>
      <c r="B8" s="629"/>
      <c r="C8" s="669"/>
      <c r="D8" s="19" t="s">
        <v>14</v>
      </c>
      <c r="E8" s="29" t="s">
        <v>714</v>
      </c>
      <c r="F8" s="11" t="s">
        <v>136</v>
      </c>
      <c r="G8" s="11" t="s">
        <v>95</v>
      </c>
      <c r="H8" s="611"/>
      <c r="I8" s="612"/>
      <c r="J8" s="12"/>
      <c r="K8" s="162">
        <v>0.1666</v>
      </c>
      <c r="L8" s="323">
        <v>0.1666</v>
      </c>
      <c r="M8" s="18">
        <v>0.1666</v>
      </c>
      <c r="N8" s="18">
        <v>0.1666</v>
      </c>
      <c r="O8" s="18">
        <v>0.1666</v>
      </c>
      <c r="P8" s="170">
        <v>0.1666</v>
      </c>
      <c r="Q8" s="171" t="s">
        <v>1071</v>
      </c>
      <c r="R8" s="393" t="s">
        <v>1091</v>
      </c>
      <c r="S8" s="171" t="s">
        <v>1092</v>
      </c>
      <c r="T8" s="171" t="s">
        <v>1213</v>
      </c>
      <c r="U8" s="519">
        <f>50%*0.25+50%*80%</f>
        <v>0.52500000000000002</v>
      </c>
      <c r="V8" s="390" t="s">
        <v>1219</v>
      </c>
      <c r="W8" s="171"/>
      <c r="X8" s="171"/>
      <c r="Y8" s="171"/>
      <c r="Z8" s="171"/>
    </row>
    <row r="9" spans="1:26" ht="81" customHeight="1" x14ac:dyDescent="0.25">
      <c r="A9" s="627"/>
      <c r="B9" s="629"/>
      <c r="C9" s="669"/>
      <c r="D9" s="19" t="s">
        <v>15</v>
      </c>
      <c r="E9" s="29" t="s">
        <v>715</v>
      </c>
      <c r="F9" s="11" t="s">
        <v>137</v>
      </c>
      <c r="G9" s="11" t="s">
        <v>96</v>
      </c>
      <c r="H9" s="614" t="s">
        <v>376</v>
      </c>
      <c r="I9" s="615"/>
      <c r="J9" s="12" t="s">
        <v>375</v>
      </c>
      <c r="K9" s="262">
        <v>1</v>
      </c>
      <c r="L9" s="323">
        <v>1</v>
      </c>
      <c r="M9" s="435">
        <v>1</v>
      </c>
      <c r="N9" s="20">
        <v>1</v>
      </c>
      <c r="O9" s="20">
        <v>1</v>
      </c>
      <c r="P9" s="169">
        <v>1</v>
      </c>
      <c r="Q9" s="259" t="s">
        <v>961</v>
      </c>
      <c r="R9" s="385">
        <v>1</v>
      </c>
      <c r="S9" s="259"/>
      <c r="T9" s="259" t="s">
        <v>1069</v>
      </c>
      <c r="U9" s="519">
        <v>1</v>
      </c>
      <c r="V9" s="259"/>
      <c r="W9" s="259" t="s">
        <v>1069</v>
      </c>
      <c r="X9" s="171"/>
      <c r="Y9" s="171"/>
      <c r="Z9" s="171"/>
    </row>
    <row r="10" spans="1:26" ht="96.75" customHeight="1" x14ac:dyDescent="0.25">
      <c r="A10" s="627"/>
      <c r="B10" s="629"/>
      <c r="C10" s="669"/>
      <c r="D10" s="19" t="s">
        <v>16</v>
      </c>
      <c r="E10" s="29" t="s">
        <v>716</v>
      </c>
      <c r="F10" s="11" t="s">
        <v>138</v>
      </c>
      <c r="G10" s="11" t="s">
        <v>95</v>
      </c>
      <c r="H10" s="611"/>
      <c r="I10" s="612"/>
      <c r="J10" s="12"/>
      <c r="K10" s="162">
        <v>0.1666</v>
      </c>
      <c r="L10" s="323">
        <v>0.1666</v>
      </c>
      <c r="M10" s="434">
        <v>0.1666</v>
      </c>
      <c r="N10" s="18">
        <v>0.1666</v>
      </c>
      <c r="O10" s="18">
        <v>0.1666</v>
      </c>
      <c r="P10" s="170">
        <v>0.1666</v>
      </c>
      <c r="Q10" s="197" t="s">
        <v>843</v>
      </c>
      <c r="R10" s="385">
        <v>1</v>
      </c>
      <c r="S10" s="197"/>
      <c r="T10" s="350" t="s">
        <v>1074</v>
      </c>
      <c r="U10" s="519">
        <v>1</v>
      </c>
      <c r="V10" s="350"/>
      <c r="W10" s="350" t="s">
        <v>1159</v>
      </c>
      <c r="X10" s="171"/>
      <c r="Y10" s="171"/>
      <c r="Z10" s="171"/>
    </row>
    <row r="11" spans="1:26" ht="56.25" x14ac:dyDescent="0.25">
      <c r="A11" s="627"/>
      <c r="B11" s="629"/>
      <c r="C11" s="669"/>
      <c r="D11" s="19" t="s">
        <v>17</v>
      </c>
      <c r="E11" s="29" t="s">
        <v>717</v>
      </c>
      <c r="F11" s="11" t="s">
        <v>139</v>
      </c>
      <c r="G11" s="11" t="s">
        <v>96</v>
      </c>
      <c r="H11" s="611"/>
      <c r="I11" s="612"/>
      <c r="J11" s="12"/>
      <c r="K11" s="262">
        <v>1</v>
      </c>
      <c r="L11" s="322">
        <v>1</v>
      </c>
      <c r="M11" s="435">
        <v>1</v>
      </c>
      <c r="N11" s="20">
        <v>1</v>
      </c>
      <c r="O11" s="20">
        <v>1</v>
      </c>
      <c r="P11" s="169">
        <v>1</v>
      </c>
      <c r="Q11" s="195" t="s">
        <v>842</v>
      </c>
      <c r="R11" s="385">
        <v>1</v>
      </c>
      <c r="S11" s="195"/>
      <c r="T11" s="350" t="s">
        <v>1075</v>
      </c>
      <c r="U11" s="519"/>
      <c r="V11" s="350"/>
      <c r="W11" s="350" t="s">
        <v>1075</v>
      </c>
      <c r="X11" s="171"/>
      <c r="Y11" s="171"/>
      <c r="Z11" s="171"/>
    </row>
    <row r="12" spans="1:26" ht="75" x14ac:dyDescent="0.25">
      <c r="A12" s="627"/>
      <c r="B12" s="629"/>
      <c r="C12" s="669"/>
      <c r="D12" s="19" t="s">
        <v>18</v>
      </c>
      <c r="E12" s="29" t="s">
        <v>718</v>
      </c>
      <c r="F12" s="11" t="s">
        <v>140</v>
      </c>
      <c r="G12" s="11" t="s">
        <v>96</v>
      </c>
      <c r="H12" s="611"/>
      <c r="I12" s="612"/>
      <c r="J12" s="12" t="s">
        <v>373</v>
      </c>
      <c r="K12" s="262">
        <v>1</v>
      </c>
      <c r="L12" s="322">
        <v>1</v>
      </c>
      <c r="M12" s="435">
        <v>1</v>
      </c>
      <c r="N12" s="20">
        <v>1</v>
      </c>
      <c r="O12" s="20">
        <v>1</v>
      </c>
      <c r="P12" s="169">
        <v>1</v>
      </c>
      <c r="Q12" s="197" t="s">
        <v>845</v>
      </c>
      <c r="R12" s="385">
        <v>1</v>
      </c>
      <c r="S12" s="392"/>
      <c r="T12" s="354" t="s">
        <v>1072</v>
      </c>
      <c r="U12" s="519">
        <v>1</v>
      </c>
      <c r="V12" s="354"/>
      <c r="W12" s="354" t="s">
        <v>845</v>
      </c>
      <c r="X12" s="171"/>
      <c r="Y12" s="171"/>
      <c r="Z12" s="171"/>
    </row>
    <row r="13" spans="1:26" ht="162" customHeight="1" x14ac:dyDescent="0.25">
      <c r="A13" s="667"/>
      <c r="B13" s="668"/>
      <c r="C13" s="669"/>
      <c r="D13" s="19" t="s">
        <v>19</v>
      </c>
      <c r="E13" s="29" t="s">
        <v>719</v>
      </c>
      <c r="F13" s="11" t="s">
        <v>486</v>
      </c>
      <c r="G13" s="11" t="s">
        <v>96</v>
      </c>
      <c r="H13" s="611"/>
      <c r="I13" s="612"/>
      <c r="J13" s="12" t="s">
        <v>625</v>
      </c>
      <c r="K13" s="262">
        <v>1</v>
      </c>
      <c r="L13" s="322">
        <v>1</v>
      </c>
      <c r="M13" s="435">
        <v>1</v>
      </c>
      <c r="N13" s="20">
        <v>1</v>
      </c>
      <c r="O13" s="20">
        <v>1</v>
      </c>
      <c r="P13" s="169">
        <v>1</v>
      </c>
      <c r="Q13" s="197" t="s">
        <v>844</v>
      </c>
      <c r="R13" s="385">
        <v>1</v>
      </c>
      <c r="S13" s="197"/>
      <c r="T13" s="341" t="s">
        <v>1073</v>
      </c>
      <c r="U13" s="519">
        <v>1</v>
      </c>
      <c r="V13" s="341"/>
      <c r="W13" s="341" t="s">
        <v>1160</v>
      </c>
      <c r="X13" s="171"/>
      <c r="Y13" s="171"/>
      <c r="Z13" s="171"/>
    </row>
    <row r="14" spans="1:26" ht="45" hidden="1" customHeight="1" x14ac:dyDescent="0.25">
      <c r="A14" s="623" t="s">
        <v>7</v>
      </c>
      <c r="B14" s="624"/>
      <c r="C14" s="624"/>
      <c r="D14" s="624"/>
      <c r="E14" s="624"/>
      <c r="F14" s="624"/>
      <c r="G14" s="657"/>
      <c r="H14" s="121" t="s">
        <v>640</v>
      </c>
      <c r="I14" s="9" t="s">
        <v>2</v>
      </c>
      <c r="J14" s="9" t="s">
        <v>8</v>
      </c>
      <c r="K14" s="623" t="s">
        <v>22</v>
      </c>
      <c r="L14" s="624"/>
      <c r="M14" s="624"/>
      <c r="N14" s="624"/>
      <c r="O14" s="624"/>
      <c r="P14" s="624"/>
      <c r="Q14" s="264" t="s">
        <v>818</v>
      </c>
      <c r="R14" s="370"/>
      <c r="S14" s="370"/>
      <c r="T14" s="351" t="s">
        <v>818</v>
      </c>
      <c r="U14" s="487"/>
      <c r="V14" s="487"/>
      <c r="W14" s="428" t="s">
        <v>1109</v>
      </c>
      <c r="X14" s="171"/>
      <c r="Y14" s="171"/>
      <c r="Z14" s="171"/>
    </row>
    <row r="15" spans="1:26" ht="42.75" hidden="1" x14ac:dyDescent="0.25">
      <c r="A15" s="8" t="s">
        <v>64</v>
      </c>
      <c r="B15" s="670" t="s">
        <v>141</v>
      </c>
      <c r="C15" s="671"/>
      <c r="D15" s="671"/>
      <c r="E15" s="671"/>
      <c r="F15" s="671"/>
      <c r="G15" s="672"/>
      <c r="H15" s="630" t="s">
        <v>656</v>
      </c>
      <c r="I15" s="630" t="s">
        <v>114</v>
      </c>
      <c r="J15" s="630" t="s">
        <v>153</v>
      </c>
      <c r="K15" s="647" t="s">
        <v>154</v>
      </c>
      <c r="L15" s="648"/>
      <c r="M15" s="648"/>
      <c r="N15" s="648"/>
      <c r="O15" s="648"/>
      <c r="P15" s="648"/>
      <c r="Q15" s="259" t="s">
        <v>957</v>
      </c>
      <c r="R15" s="259"/>
      <c r="S15" s="259"/>
      <c r="T15" s="259" t="s">
        <v>1065</v>
      </c>
      <c r="U15" s="259"/>
      <c r="V15" s="259"/>
      <c r="W15" s="259"/>
      <c r="X15" s="171"/>
      <c r="Y15" s="171"/>
      <c r="Z15" s="171"/>
    </row>
    <row r="16" spans="1:26" ht="45" hidden="1" x14ac:dyDescent="0.25">
      <c r="A16" s="8" t="s">
        <v>67</v>
      </c>
      <c r="B16" s="670" t="s">
        <v>488</v>
      </c>
      <c r="C16" s="671"/>
      <c r="D16" s="671"/>
      <c r="E16" s="671"/>
      <c r="F16" s="671"/>
      <c r="G16" s="672"/>
      <c r="H16" s="631"/>
      <c r="I16" s="631"/>
      <c r="J16" s="631"/>
      <c r="K16" s="650"/>
      <c r="L16" s="651"/>
      <c r="M16" s="651"/>
      <c r="N16" s="651"/>
      <c r="O16" s="651"/>
      <c r="P16" s="651"/>
      <c r="Q16" s="194" t="s">
        <v>841</v>
      </c>
      <c r="R16" s="194"/>
      <c r="S16" s="194"/>
      <c r="T16" s="194" t="s">
        <v>841</v>
      </c>
      <c r="U16" s="194"/>
      <c r="V16" s="194"/>
      <c r="W16" s="466" t="s">
        <v>1158</v>
      </c>
      <c r="X16" s="171"/>
      <c r="Y16" s="171"/>
      <c r="Z16" s="171"/>
    </row>
    <row r="17" spans="1:26" ht="57" hidden="1" x14ac:dyDescent="0.25">
      <c r="A17" s="8" t="s">
        <v>68</v>
      </c>
      <c r="B17" s="670" t="s">
        <v>142</v>
      </c>
      <c r="C17" s="671"/>
      <c r="D17" s="671"/>
      <c r="E17" s="671"/>
      <c r="F17" s="671"/>
      <c r="G17" s="672"/>
      <c r="H17" s="631"/>
      <c r="I17" s="631"/>
      <c r="J17" s="631"/>
      <c r="K17" s="650"/>
      <c r="L17" s="651"/>
      <c r="M17" s="651"/>
      <c r="N17" s="651"/>
      <c r="O17" s="651"/>
      <c r="P17" s="651"/>
      <c r="Q17" s="259" t="s">
        <v>959</v>
      </c>
      <c r="R17" s="259"/>
      <c r="S17" s="259"/>
      <c r="T17" s="259" t="s">
        <v>1066</v>
      </c>
      <c r="U17" s="259"/>
      <c r="V17" s="259"/>
      <c r="W17" s="259"/>
      <c r="X17" s="171"/>
      <c r="Y17" s="171"/>
      <c r="Z17" s="171"/>
    </row>
    <row r="18" spans="1:26" ht="42.75" hidden="1" x14ac:dyDescent="0.25">
      <c r="A18" s="8" t="s">
        <v>70</v>
      </c>
      <c r="B18" s="670" t="s">
        <v>143</v>
      </c>
      <c r="C18" s="671"/>
      <c r="D18" s="671"/>
      <c r="E18" s="671"/>
      <c r="F18" s="671"/>
      <c r="G18" s="672"/>
      <c r="H18" s="631"/>
      <c r="I18" s="631"/>
      <c r="J18" s="631"/>
      <c r="K18" s="650"/>
      <c r="L18" s="651"/>
      <c r="M18" s="651"/>
      <c r="N18" s="651"/>
      <c r="O18" s="651"/>
      <c r="P18" s="651"/>
      <c r="Q18" s="259" t="s">
        <v>958</v>
      </c>
      <c r="R18" s="259"/>
      <c r="S18" s="259"/>
      <c r="T18" s="259" t="s">
        <v>1067</v>
      </c>
      <c r="U18" s="259"/>
      <c r="V18" s="259"/>
      <c r="W18" s="259"/>
      <c r="X18" s="171"/>
      <c r="Y18" s="171"/>
      <c r="Z18" s="171"/>
    </row>
    <row r="19" spans="1:26" ht="57" hidden="1" x14ac:dyDescent="0.25">
      <c r="A19" s="8" t="s">
        <v>36</v>
      </c>
      <c r="B19" s="670" t="s">
        <v>144</v>
      </c>
      <c r="C19" s="671"/>
      <c r="D19" s="671"/>
      <c r="E19" s="671"/>
      <c r="F19" s="671"/>
      <c r="G19" s="672"/>
      <c r="H19" s="631"/>
      <c r="I19" s="631"/>
      <c r="J19" s="631"/>
      <c r="K19" s="650"/>
      <c r="L19" s="651"/>
      <c r="M19" s="651"/>
      <c r="N19" s="651"/>
      <c r="O19" s="651"/>
      <c r="P19" s="651"/>
      <c r="Q19" s="259" t="s">
        <v>960</v>
      </c>
      <c r="R19" s="259"/>
      <c r="S19" s="259"/>
      <c r="T19" s="259" t="s">
        <v>960</v>
      </c>
      <c r="U19" s="259"/>
      <c r="V19" s="259"/>
      <c r="W19" s="259"/>
      <c r="X19" s="171"/>
      <c r="Y19" s="171"/>
      <c r="Z19" s="171"/>
    </row>
    <row r="20" spans="1:26" ht="42.75" hidden="1" x14ac:dyDescent="0.25">
      <c r="A20" s="8" t="s">
        <v>106</v>
      </c>
      <c r="B20" s="670" t="s">
        <v>487</v>
      </c>
      <c r="C20" s="671"/>
      <c r="D20" s="671"/>
      <c r="E20" s="671"/>
      <c r="F20" s="671"/>
      <c r="G20" s="672"/>
      <c r="H20" s="631"/>
      <c r="I20" s="631"/>
      <c r="J20" s="631"/>
      <c r="K20" s="650"/>
      <c r="L20" s="651"/>
      <c r="M20" s="651"/>
      <c r="N20" s="651"/>
      <c r="O20" s="651"/>
      <c r="P20" s="651"/>
      <c r="Q20" s="259" t="s">
        <v>1070</v>
      </c>
      <c r="R20" s="259"/>
      <c r="S20" s="259"/>
      <c r="T20" s="259" t="s">
        <v>1068</v>
      </c>
      <c r="U20" s="259"/>
      <c r="V20" s="259"/>
      <c r="W20" s="259"/>
      <c r="X20" s="171"/>
      <c r="Y20" s="171"/>
      <c r="Z20" s="171"/>
    </row>
    <row r="21" spans="1:26" ht="42.75" hidden="1" x14ac:dyDescent="0.25">
      <c r="A21" s="8" t="s">
        <v>149</v>
      </c>
      <c r="B21" s="670" t="s">
        <v>145</v>
      </c>
      <c r="C21" s="671"/>
      <c r="D21" s="671"/>
      <c r="E21" s="671"/>
      <c r="F21" s="671"/>
      <c r="G21" s="672"/>
      <c r="H21" s="631"/>
      <c r="I21" s="631"/>
      <c r="J21" s="656"/>
      <c r="K21" s="650"/>
      <c r="L21" s="651"/>
      <c r="M21" s="651"/>
      <c r="N21" s="651"/>
      <c r="O21" s="651"/>
      <c r="P21" s="651"/>
      <c r="Q21" s="259" t="s">
        <v>961</v>
      </c>
      <c r="R21" s="259"/>
      <c r="S21" s="259"/>
      <c r="T21" s="259" t="s">
        <v>1069</v>
      </c>
      <c r="U21" s="259"/>
      <c r="V21" s="259"/>
      <c r="W21" s="259"/>
      <c r="X21" s="171"/>
      <c r="Y21" s="171"/>
      <c r="Z21" s="171"/>
    </row>
    <row r="22" spans="1:26" ht="60" hidden="1" x14ac:dyDescent="0.25">
      <c r="A22" s="8" t="s">
        <v>150</v>
      </c>
      <c r="B22" s="670" t="s">
        <v>146</v>
      </c>
      <c r="C22" s="671"/>
      <c r="D22" s="671"/>
      <c r="E22" s="671"/>
      <c r="F22" s="671"/>
      <c r="G22" s="672"/>
      <c r="H22" s="631"/>
      <c r="I22" s="631"/>
      <c r="J22" s="16" t="s">
        <v>95</v>
      </c>
      <c r="K22" s="650"/>
      <c r="L22" s="651"/>
      <c r="M22" s="651"/>
      <c r="N22" s="651"/>
      <c r="O22" s="651"/>
      <c r="P22" s="651"/>
      <c r="Q22" s="197" t="s">
        <v>843</v>
      </c>
      <c r="R22" s="197"/>
      <c r="S22" s="197"/>
      <c r="T22" s="350" t="s">
        <v>1074</v>
      </c>
      <c r="U22" s="350"/>
      <c r="V22" s="350"/>
      <c r="W22" s="350" t="s">
        <v>1159</v>
      </c>
      <c r="X22" s="171"/>
      <c r="Y22" s="171"/>
      <c r="Z22" s="171"/>
    </row>
    <row r="23" spans="1:26" ht="30" hidden="1" x14ac:dyDescent="0.25">
      <c r="A23" s="8" t="s">
        <v>151</v>
      </c>
      <c r="B23" s="670" t="s">
        <v>147</v>
      </c>
      <c r="C23" s="671"/>
      <c r="D23" s="671"/>
      <c r="E23" s="671"/>
      <c r="F23" s="671"/>
      <c r="G23" s="672"/>
      <c r="H23" s="631"/>
      <c r="I23" s="631"/>
      <c r="J23" s="630" t="s">
        <v>153</v>
      </c>
      <c r="K23" s="650"/>
      <c r="L23" s="651"/>
      <c r="M23" s="651"/>
      <c r="N23" s="651"/>
      <c r="O23" s="651"/>
      <c r="P23" s="651"/>
      <c r="Q23" s="195" t="s">
        <v>842</v>
      </c>
      <c r="R23" s="195"/>
      <c r="S23" s="195"/>
      <c r="T23" s="350" t="s">
        <v>1075</v>
      </c>
      <c r="U23" s="350"/>
      <c r="V23" s="350"/>
      <c r="W23" s="350" t="s">
        <v>1075</v>
      </c>
      <c r="X23" s="171"/>
      <c r="Y23" s="171"/>
      <c r="Z23" s="171"/>
    </row>
    <row r="24" spans="1:26" ht="45" hidden="1" x14ac:dyDescent="0.25">
      <c r="A24" s="8" t="s">
        <v>152</v>
      </c>
      <c r="B24" s="670" t="s">
        <v>148</v>
      </c>
      <c r="C24" s="671"/>
      <c r="D24" s="671"/>
      <c r="E24" s="671"/>
      <c r="F24" s="671"/>
      <c r="G24" s="672"/>
      <c r="H24" s="631"/>
      <c r="I24" s="631"/>
      <c r="J24" s="631"/>
      <c r="K24" s="650"/>
      <c r="L24" s="651"/>
      <c r="M24" s="651"/>
      <c r="N24" s="651"/>
      <c r="O24" s="651"/>
      <c r="P24" s="651"/>
      <c r="Q24" s="197" t="s">
        <v>845</v>
      </c>
      <c r="R24" s="392"/>
      <c r="S24" s="392"/>
      <c r="T24" s="354" t="s">
        <v>1072</v>
      </c>
      <c r="U24" s="354"/>
      <c r="V24" s="354"/>
      <c r="W24" s="354" t="s">
        <v>845</v>
      </c>
      <c r="X24" s="171"/>
      <c r="Y24" s="171"/>
      <c r="Z24" s="171"/>
    </row>
    <row r="25" spans="1:26" ht="60" hidden="1" customHeight="1" x14ac:dyDescent="0.25">
      <c r="A25" s="8" t="s">
        <v>174</v>
      </c>
      <c r="B25" s="670" t="s">
        <v>489</v>
      </c>
      <c r="C25" s="671"/>
      <c r="D25" s="671"/>
      <c r="E25" s="671"/>
      <c r="F25" s="671"/>
      <c r="G25" s="672"/>
      <c r="H25" s="656"/>
      <c r="I25" s="656"/>
      <c r="J25" s="656"/>
      <c r="K25" s="653"/>
      <c r="L25" s="654"/>
      <c r="M25" s="654"/>
      <c r="N25" s="654"/>
      <c r="O25" s="654"/>
      <c r="P25" s="654"/>
      <c r="Q25" s="197" t="s">
        <v>844</v>
      </c>
      <c r="R25" s="197"/>
      <c r="S25" s="197"/>
      <c r="T25" s="341" t="s">
        <v>1073</v>
      </c>
      <c r="U25" s="341"/>
      <c r="V25" s="341"/>
      <c r="W25" s="341" t="s">
        <v>1160</v>
      </c>
      <c r="X25" s="171"/>
      <c r="Y25" s="171"/>
      <c r="Z25" s="171"/>
    </row>
    <row r="26" spans="1:26" hidden="1" x14ac:dyDescent="0.25"/>
  </sheetData>
  <protectedRanges>
    <protectedRange sqref="Q4:V4 Q16:V16" name="Rango1_4_3"/>
    <protectedRange sqref="Q11:S11" name="Rango1_4_4"/>
    <protectedRange sqref="Q23:S23" name="Rango1_4_4_1"/>
    <protectedRange sqref="Q10:S10" name="Rango1_4_6"/>
    <protectedRange sqref="Q22:S22" name="Rango1_4_6_1"/>
    <protectedRange sqref="T12:V12" name="Rango1_4"/>
    <protectedRange sqref="T24:V24" name="Rango1_4_1"/>
    <protectedRange sqref="T10:V10" name="Rango1_4_6_2"/>
    <protectedRange sqref="T22:V22" name="Rango1_4_6_3"/>
    <protectedRange sqref="T11:V11" name="Rango1_4_4_2"/>
    <protectedRange sqref="T23:V23" name="Rango1_4_4_3"/>
    <protectedRange sqref="W4 W16" name="Rango1_4_3_1"/>
    <protectedRange sqref="W11 W23" name="Rango1_4_4_4"/>
    <protectedRange sqref="W10 W22" name="Rango1_4_6_4"/>
    <protectedRange sqref="W12 W24" name="Rango1_4_2"/>
  </protectedRanges>
  <mergeCells count="48">
    <mergeCell ref="V1:V2"/>
    <mergeCell ref="B15:G15"/>
    <mergeCell ref="K15:P25"/>
    <mergeCell ref="B16:G16"/>
    <mergeCell ref="B17:G17"/>
    <mergeCell ref="B18:G18"/>
    <mergeCell ref="B19:G19"/>
    <mergeCell ref="B20:G20"/>
    <mergeCell ref="B21:G21"/>
    <mergeCell ref="J15:J21"/>
    <mergeCell ref="J23:J25"/>
    <mergeCell ref="B22:G22"/>
    <mergeCell ref="B23:G23"/>
    <mergeCell ref="B24:G24"/>
    <mergeCell ref="I15:I25"/>
    <mergeCell ref="B25:G25"/>
    <mergeCell ref="H15:H25"/>
    <mergeCell ref="A1:B1"/>
    <mergeCell ref="C1:J1"/>
    <mergeCell ref="H2:I2"/>
    <mergeCell ref="H3:I3"/>
    <mergeCell ref="H4:I4"/>
    <mergeCell ref="A2:B2"/>
    <mergeCell ref="D2:E2"/>
    <mergeCell ref="K14:P14"/>
    <mergeCell ref="A3:A13"/>
    <mergeCell ref="B3:B13"/>
    <mergeCell ref="C3:C13"/>
    <mergeCell ref="H5:I5"/>
    <mergeCell ref="H6:I6"/>
    <mergeCell ref="H7:I7"/>
    <mergeCell ref="A14:G14"/>
    <mergeCell ref="T1:T2"/>
    <mergeCell ref="X1:X2"/>
    <mergeCell ref="Y1:Y2"/>
    <mergeCell ref="Z1:Z2"/>
    <mergeCell ref="H13:I13"/>
    <mergeCell ref="Q1:Q2"/>
    <mergeCell ref="H8:I8"/>
    <mergeCell ref="H9:I9"/>
    <mergeCell ref="H10:I10"/>
    <mergeCell ref="H11:I11"/>
    <mergeCell ref="H12:I12"/>
    <mergeCell ref="K1:P1"/>
    <mergeCell ref="R1:R2"/>
    <mergeCell ref="S1:S2"/>
    <mergeCell ref="W1:W2"/>
    <mergeCell ref="U1:U2"/>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3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Z20"/>
  <sheetViews>
    <sheetView showGridLines="0" topLeftCell="C2" zoomScale="53" zoomScaleNormal="53" zoomScalePageLayoutView="70" workbookViewId="0">
      <selection activeCell="D27" sqref="D27"/>
    </sheetView>
  </sheetViews>
  <sheetFormatPr baseColWidth="10" defaultColWidth="10.875" defaultRowHeight="18.75" x14ac:dyDescent="0.25"/>
  <cols>
    <col min="1" max="1" width="6.125" style="17" customWidth="1"/>
    <col min="2" max="2" width="26" style="17" customWidth="1"/>
    <col min="3" max="3" width="36.5" style="17" customWidth="1"/>
    <col min="4" max="4" width="4" style="17" customWidth="1"/>
    <col min="5" max="5" width="49" style="17" bestFit="1" customWidth="1"/>
    <col min="6" max="6" width="29.375" style="17" customWidth="1"/>
    <col min="7" max="7" width="18.375" style="17" hidden="1" customWidth="1"/>
    <col min="8" max="8" width="20.5" style="17" hidden="1" customWidth="1"/>
    <col min="9" max="9" width="24.625" style="17" hidden="1" customWidth="1"/>
    <col min="10" max="10" width="32.375" style="17" hidden="1" customWidth="1"/>
    <col min="11" max="11" width="9.375" style="17" hidden="1" customWidth="1"/>
    <col min="12" max="12" width="10" style="17" bestFit="1" customWidth="1"/>
    <col min="13" max="13" width="9.375" style="17" hidden="1" customWidth="1"/>
    <col min="14" max="14" width="10" style="17" hidden="1" customWidth="1"/>
    <col min="15" max="15" width="9.375" style="17" hidden="1" customWidth="1"/>
    <col min="16" max="16" width="13.375" style="17" hidden="1" customWidth="1"/>
    <col min="17" max="19" width="28.125" style="17" hidden="1" customWidth="1"/>
    <col min="20" max="20" width="37.75" style="17" customWidth="1"/>
    <col min="21" max="22" width="43.125" style="17" customWidth="1"/>
    <col min="23" max="23" width="43.375" style="17" hidden="1" customWidth="1"/>
    <col min="24" max="24" width="17.75" style="17" hidden="1" customWidth="1"/>
    <col min="25" max="25" width="10.875" style="17" hidden="1" customWidth="1"/>
    <col min="26" max="26" width="12.75" style="17" hidden="1" customWidth="1"/>
    <col min="27" max="16384" width="10.875" style="17"/>
  </cols>
  <sheetData>
    <row r="1" spans="1:26" ht="15.95" customHeight="1" x14ac:dyDescent="0.25">
      <c r="A1" s="618" t="s">
        <v>0</v>
      </c>
      <c r="B1" s="619"/>
      <c r="C1" s="620" t="s">
        <v>117</v>
      </c>
      <c r="D1" s="621"/>
      <c r="E1" s="621"/>
      <c r="F1" s="621"/>
      <c r="G1" s="621"/>
      <c r="H1" s="621"/>
      <c r="I1" s="621"/>
      <c r="J1" s="622"/>
      <c r="K1" s="680" t="s">
        <v>267</v>
      </c>
      <c r="L1" s="680"/>
      <c r="M1" s="680"/>
      <c r="N1" s="680"/>
      <c r="O1" s="680"/>
      <c r="P1" s="680"/>
      <c r="Q1" s="681" t="s">
        <v>818</v>
      </c>
      <c r="R1" s="613" t="s">
        <v>1084</v>
      </c>
      <c r="S1" s="613" t="s">
        <v>1085</v>
      </c>
      <c r="T1" s="682" t="s">
        <v>963</v>
      </c>
      <c r="U1" s="609" t="s">
        <v>1206</v>
      </c>
      <c r="V1" s="609" t="s">
        <v>1085</v>
      </c>
      <c r="W1" s="683" t="s">
        <v>1110</v>
      </c>
      <c r="X1" s="604" t="s">
        <v>964</v>
      </c>
      <c r="Y1" s="604" t="s">
        <v>965</v>
      </c>
      <c r="Z1" s="604" t="s">
        <v>966</v>
      </c>
    </row>
    <row r="2" spans="1:26" ht="43.5" customHeight="1" x14ac:dyDescent="0.25">
      <c r="A2" s="618" t="s">
        <v>1</v>
      </c>
      <c r="B2" s="619"/>
      <c r="C2" s="8" t="s">
        <v>2</v>
      </c>
      <c r="D2" s="618" t="s">
        <v>3</v>
      </c>
      <c r="E2" s="619"/>
      <c r="F2" s="8" t="s">
        <v>4</v>
      </c>
      <c r="G2" s="8" t="s">
        <v>27</v>
      </c>
      <c r="H2" s="618" t="s">
        <v>5</v>
      </c>
      <c r="I2" s="619"/>
      <c r="J2" s="8" t="s">
        <v>6</v>
      </c>
      <c r="K2" s="9">
        <v>2017</v>
      </c>
      <c r="L2" s="9">
        <v>2018</v>
      </c>
      <c r="M2" s="9">
        <v>2019</v>
      </c>
      <c r="N2" s="9">
        <v>2020</v>
      </c>
      <c r="O2" s="9">
        <v>2021</v>
      </c>
      <c r="P2" s="9">
        <v>2022</v>
      </c>
      <c r="Q2" s="681"/>
      <c r="R2" s="613"/>
      <c r="S2" s="613"/>
      <c r="T2" s="682"/>
      <c r="U2" s="609"/>
      <c r="V2" s="609"/>
      <c r="W2" s="683"/>
      <c r="X2" s="604"/>
      <c r="Y2" s="604"/>
      <c r="Z2" s="604"/>
    </row>
    <row r="3" spans="1:26" ht="169.5" customHeight="1" x14ac:dyDescent="0.25">
      <c r="A3" s="626"/>
      <c r="B3" s="628" t="s">
        <v>87</v>
      </c>
      <c r="C3" s="669" t="s">
        <v>88</v>
      </c>
      <c r="D3" s="19" t="s">
        <v>9</v>
      </c>
      <c r="E3" s="11" t="s">
        <v>720</v>
      </c>
      <c r="F3" s="11" t="s">
        <v>90</v>
      </c>
      <c r="G3" s="11" t="s">
        <v>475</v>
      </c>
      <c r="H3" s="611"/>
      <c r="I3" s="612"/>
      <c r="J3" s="11"/>
      <c r="K3" s="15">
        <v>0</v>
      </c>
      <c r="L3" s="337">
        <v>0.33329999999999999</v>
      </c>
      <c r="M3" s="15">
        <v>0</v>
      </c>
      <c r="N3" s="13">
        <v>0.33329999999999999</v>
      </c>
      <c r="O3" s="15">
        <v>0</v>
      </c>
      <c r="P3" s="165">
        <v>0.33329999999999999</v>
      </c>
      <c r="Q3" s="197" t="s">
        <v>1020</v>
      </c>
      <c r="R3" s="385">
        <v>1</v>
      </c>
      <c r="S3" s="197"/>
      <c r="T3" s="197" t="s">
        <v>1020</v>
      </c>
      <c r="U3" s="519">
        <v>1</v>
      </c>
      <c r="V3" s="197"/>
      <c r="W3" s="197"/>
      <c r="X3" s="171"/>
      <c r="Y3" s="171"/>
      <c r="Z3" s="171"/>
    </row>
    <row r="4" spans="1:26" ht="113.25" customHeight="1" x14ac:dyDescent="0.25">
      <c r="A4" s="627"/>
      <c r="B4" s="629"/>
      <c r="C4" s="669"/>
      <c r="D4" s="19" t="s">
        <v>10</v>
      </c>
      <c r="E4" s="29" t="s">
        <v>721</v>
      </c>
      <c r="F4" s="11" t="s">
        <v>89</v>
      </c>
      <c r="G4" s="11" t="s">
        <v>93</v>
      </c>
      <c r="H4" s="611"/>
      <c r="I4" s="612"/>
      <c r="J4" s="11"/>
      <c r="K4" s="262">
        <v>0.5</v>
      </c>
      <c r="L4" s="322">
        <v>0.5</v>
      </c>
      <c r="M4" s="20">
        <v>0</v>
      </c>
      <c r="N4" s="20">
        <v>0</v>
      </c>
      <c r="O4" s="20">
        <v>0</v>
      </c>
      <c r="P4" s="169">
        <v>0</v>
      </c>
      <c r="Q4" s="200" t="s">
        <v>846</v>
      </c>
      <c r="R4" s="385">
        <v>1</v>
      </c>
      <c r="S4" s="200"/>
      <c r="T4" s="197" t="s">
        <v>1021</v>
      </c>
      <c r="U4" s="519">
        <v>1</v>
      </c>
      <c r="V4" s="197"/>
      <c r="W4" s="197"/>
      <c r="X4" s="171"/>
      <c r="Y4" s="171"/>
      <c r="Z4" s="171"/>
    </row>
    <row r="5" spans="1:26" ht="155.1" customHeight="1" x14ac:dyDescent="0.25">
      <c r="A5" s="627"/>
      <c r="B5" s="629"/>
      <c r="C5" s="669"/>
      <c r="D5" s="19" t="s">
        <v>11</v>
      </c>
      <c r="E5" s="29" t="s">
        <v>722</v>
      </c>
      <c r="F5" s="11" t="s">
        <v>494</v>
      </c>
      <c r="G5" s="11" t="s">
        <v>94</v>
      </c>
      <c r="H5" s="718" t="s">
        <v>582</v>
      </c>
      <c r="I5" s="719"/>
      <c r="J5" s="11" t="s">
        <v>414</v>
      </c>
      <c r="K5" s="262">
        <v>0.25</v>
      </c>
      <c r="L5" s="322">
        <v>0.25</v>
      </c>
      <c r="M5" s="435">
        <v>0.25</v>
      </c>
      <c r="N5" s="20">
        <v>0.25</v>
      </c>
      <c r="O5" s="20">
        <v>0</v>
      </c>
      <c r="P5" s="169">
        <v>0</v>
      </c>
      <c r="Q5" s="196" t="s">
        <v>847</v>
      </c>
      <c r="R5" s="385">
        <v>1</v>
      </c>
      <c r="S5" s="196"/>
      <c r="T5" s="195" t="s">
        <v>1022</v>
      </c>
      <c r="U5" s="519">
        <v>1</v>
      </c>
      <c r="V5" s="195"/>
      <c r="W5" s="195" t="s">
        <v>1190</v>
      </c>
      <c r="X5" s="171"/>
      <c r="Y5" s="171"/>
      <c r="Z5" s="171"/>
    </row>
    <row r="6" spans="1:26" ht="129.75" customHeight="1" x14ac:dyDescent="0.25">
      <c r="A6" s="627"/>
      <c r="B6" s="629"/>
      <c r="C6" s="669"/>
      <c r="D6" s="19" t="s">
        <v>12</v>
      </c>
      <c r="E6" s="29" t="s">
        <v>723</v>
      </c>
      <c r="F6" s="11" t="s">
        <v>491</v>
      </c>
      <c r="G6" s="11" t="s">
        <v>95</v>
      </c>
      <c r="H6" s="611"/>
      <c r="I6" s="612"/>
      <c r="J6" s="11"/>
      <c r="K6" s="162">
        <v>0.1333</v>
      </c>
      <c r="L6" s="323">
        <v>0.1333</v>
      </c>
      <c r="M6" s="434">
        <v>0.1333</v>
      </c>
      <c r="N6" s="18">
        <v>0.1333</v>
      </c>
      <c r="O6" s="18">
        <v>0.1333</v>
      </c>
      <c r="P6" s="170">
        <v>0.1333</v>
      </c>
      <c r="Q6" s="196" t="s">
        <v>848</v>
      </c>
      <c r="R6" s="385">
        <v>1</v>
      </c>
      <c r="S6" s="196"/>
      <c r="T6" s="171" t="s">
        <v>989</v>
      </c>
      <c r="U6" s="519">
        <v>1</v>
      </c>
      <c r="V6" s="171"/>
      <c r="W6" s="445" t="s">
        <v>1139</v>
      </c>
      <c r="X6" s="171"/>
      <c r="Y6" s="171"/>
      <c r="Z6" s="171"/>
    </row>
    <row r="7" spans="1:26" ht="138" customHeight="1" x14ac:dyDescent="0.25">
      <c r="A7" s="627"/>
      <c r="B7" s="629"/>
      <c r="C7" s="669"/>
      <c r="D7" s="19" t="s">
        <v>13</v>
      </c>
      <c r="E7" s="29" t="s">
        <v>724</v>
      </c>
      <c r="F7" s="11" t="s">
        <v>91</v>
      </c>
      <c r="G7" s="11" t="s">
        <v>96</v>
      </c>
      <c r="H7" s="611"/>
      <c r="I7" s="612"/>
      <c r="J7" s="11" t="s">
        <v>626</v>
      </c>
      <c r="K7" s="262">
        <v>1</v>
      </c>
      <c r="L7" s="322">
        <v>1</v>
      </c>
      <c r="M7" s="435">
        <v>1</v>
      </c>
      <c r="N7" s="20">
        <v>1</v>
      </c>
      <c r="O7" s="20">
        <v>1</v>
      </c>
      <c r="P7" s="169">
        <v>1</v>
      </c>
      <c r="Q7" s="196" t="s">
        <v>849</v>
      </c>
      <c r="R7" s="385">
        <v>1</v>
      </c>
      <c r="S7" s="196"/>
      <c r="T7" s="171" t="s">
        <v>988</v>
      </c>
      <c r="U7" s="519">
        <v>1</v>
      </c>
      <c r="V7" s="171"/>
      <c r="W7" s="446" t="s">
        <v>1140</v>
      </c>
      <c r="X7" s="171"/>
      <c r="Y7" s="171"/>
      <c r="Z7" s="171"/>
    </row>
    <row r="8" spans="1:26" ht="156" customHeight="1" x14ac:dyDescent="0.25">
      <c r="A8" s="627"/>
      <c r="B8" s="668"/>
      <c r="C8" s="669"/>
      <c r="D8" s="19" t="s">
        <v>14</v>
      </c>
      <c r="E8" s="29" t="s">
        <v>725</v>
      </c>
      <c r="F8" s="11" t="s">
        <v>97</v>
      </c>
      <c r="G8" s="11" t="s">
        <v>96</v>
      </c>
      <c r="H8" s="611"/>
      <c r="I8" s="612"/>
      <c r="J8" s="11"/>
      <c r="K8" s="262">
        <v>1</v>
      </c>
      <c r="L8" s="322">
        <v>1</v>
      </c>
      <c r="M8" s="435">
        <v>1</v>
      </c>
      <c r="N8" s="20">
        <v>1</v>
      </c>
      <c r="O8" s="20">
        <v>1</v>
      </c>
      <c r="P8" s="169">
        <v>1</v>
      </c>
      <c r="Q8" s="196" t="s">
        <v>850</v>
      </c>
      <c r="R8" s="385">
        <v>1</v>
      </c>
      <c r="S8" s="196"/>
      <c r="T8" s="171" t="s">
        <v>850</v>
      </c>
      <c r="U8" s="519">
        <v>1</v>
      </c>
      <c r="V8" s="171"/>
      <c r="W8" s="447" t="s">
        <v>850</v>
      </c>
      <c r="X8" s="171"/>
      <c r="Y8" s="171"/>
      <c r="Z8" s="171"/>
    </row>
    <row r="9" spans="1:26" ht="41.1" hidden="1" customHeight="1" x14ac:dyDescent="0.25">
      <c r="A9" s="623" t="s">
        <v>7</v>
      </c>
      <c r="B9" s="624"/>
      <c r="C9" s="624"/>
      <c r="D9" s="624"/>
      <c r="E9" s="624"/>
      <c r="F9" s="624"/>
      <c r="G9" s="657"/>
      <c r="H9" s="121" t="s">
        <v>640</v>
      </c>
      <c r="I9" s="9" t="s">
        <v>2</v>
      </c>
      <c r="J9" s="9" t="s">
        <v>8</v>
      </c>
      <c r="K9" s="623" t="s">
        <v>22</v>
      </c>
      <c r="L9" s="624"/>
      <c r="M9" s="624"/>
      <c r="N9" s="624"/>
      <c r="O9" s="624"/>
      <c r="P9" s="624"/>
      <c r="Q9" s="172" t="s">
        <v>818</v>
      </c>
      <c r="R9" s="369"/>
      <c r="S9" s="369"/>
      <c r="T9" s="172" t="s">
        <v>963</v>
      </c>
      <c r="U9" s="488"/>
      <c r="V9" s="488"/>
      <c r="W9" s="428" t="s">
        <v>1109</v>
      </c>
      <c r="X9" s="171"/>
      <c r="Y9" s="171"/>
      <c r="Z9" s="171"/>
    </row>
    <row r="10" spans="1:26" ht="36" hidden="1" customHeight="1" x14ac:dyDescent="0.25">
      <c r="A10" s="8" t="s">
        <v>64</v>
      </c>
      <c r="B10" s="673" t="s">
        <v>492</v>
      </c>
      <c r="C10" s="674"/>
      <c r="D10" s="674"/>
      <c r="E10" s="674"/>
      <c r="F10" s="674"/>
      <c r="G10" s="675"/>
      <c r="H10" s="630" t="s">
        <v>657</v>
      </c>
      <c r="I10" s="630" t="s">
        <v>88</v>
      </c>
      <c r="J10" s="630">
        <v>2022</v>
      </c>
      <c r="K10" s="647" t="s">
        <v>108</v>
      </c>
      <c r="L10" s="648"/>
      <c r="M10" s="648"/>
      <c r="N10" s="648"/>
      <c r="O10" s="648"/>
      <c r="P10" s="648"/>
      <c r="Q10" s="171"/>
      <c r="R10" s="171"/>
      <c r="S10" s="171"/>
      <c r="T10" s="197" t="s">
        <v>1020</v>
      </c>
      <c r="U10" s="197"/>
      <c r="V10" s="197"/>
      <c r="W10" s="197"/>
      <c r="X10" s="171"/>
      <c r="Y10" s="171"/>
      <c r="Z10" s="171"/>
    </row>
    <row r="11" spans="1:26" hidden="1" x14ac:dyDescent="0.25">
      <c r="A11" s="8" t="s">
        <v>65</v>
      </c>
      <c r="B11" s="673" t="s">
        <v>99</v>
      </c>
      <c r="C11" s="674"/>
      <c r="D11" s="674"/>
      <c r="E11" s="674"/>
      <c r="F11" s="674"/>
      <c r="G11" s="675"/>
      <c r="H11" s="631"/>
      <c r="I11" s="631"/>
      <c r="J11" s="631"/>
      <c r="K11" s="650"/>
      <c r="L11" s="651"/>
      <c r="M11" s="651"/>
      <c r="N11" s="651"/>
      <c r="O11" s="651"/>
      <c r="P11" s="651"/>
      <c r="Q11" s="171"/>
      <c r="R11" s="171"/>
      <c r="S11" s="171"/>
      <c r="T11" s="171"/>
      <c r="U11" s="171"/>
      <c r="V11" s="171"/>
      <c r="W11" s="171"/>
      <c r="X11" s="171"/>
      <c r="Y11" s="171"/>
      <c r="Z11" s="171"/>
    </row>
    <row r="12" spans="1:26" ht="90" hidden="1" x14ac:dyDescent="0.25">
      <c r="A12" s="8" t="s">
        <v>100</v>
      </c>
      <c r="B12" s="670" t="s">
        <v>98</v>
      </c>
      <c r="C12" s="671"/>
      <c r="D12" s="671"/>
      <c r="E12" s="671"/>
      <c r="F12" s="671"/>
      <c r="G12" s="672"/>
      <c r="H12" s="631"/>
      <c r="I12" s="631"/>
      <c r="J12" s="656"/>
      <c r="K12" s="650"/>
      <c r="L12" s="651"/>
      <c r="M12" s="651"/>
      <c r="N12" s="651"/>
      <c r="O12" s="651"/>
      <c r="P12" s="651"/>
      <c r="Q12" s="200" t="s">
        <v>846</v>
      </c>
      <c r="R12" s="200"/>
      <c r="S12" s="200"/>
      <c r="T12" s="197" t="s">
        <v>1021</v>
      </c>
      <c r="U12" s="197"/>
      <c r="V12" s="197"/>
      <c r="W12" s="197"/>
      <c r="X12" s="171"/>
      <c r="Y12" s="171"/>
      <c r="Z12" s="171"/>
    </row>
    <row r="13" spans="1:26" hidden="1" x14ac:dyDescent="0.25">
      <c r="A13" s="8" t="s">
        <v>66</v>
      </c>
      <c r="B13" s="673" t="s">
        <v>101</v>
      </c>
      <c r="C13" s="674"/>
      <c r="D13" s="674"/>
      <c r="E13" s="674"/>
      <c r="F13" s="674"/>
      <c r="G13" s="675"/>
      <c r="H13" s="631"/>
      <c r="I13" s="631"/>
      <c r="J13" s="16">
        <v>2018</v>
      </c>
      <c r="K13" s="650"/>
      <c r="L13" s="651"/>
      <c r="M13" s="651"/>
      <c r="N13" s="651"/>
      <c r="O13" s="651"/>
      <c r="P13" s="651"/>
      <c r="Q13" s="171"/>
      <c r="R13" s="171"/>
      <c r="S13" s="171"/>
      <c r="T13" s="171"/>
      <c r="U13" s="171"/>
      <c r="V13" s="171"/>
      <c r="W13" s="171"/>
      <c r="X13" s="171"/>
      <c r="Y13" s="171"/>
      <c r="Z13" s="171"/>
    </row>
    <row r="14" spans="1:26" hidden="1" x14ac:dyDescent="0.25">
      <c r="A14" s="8" t="s">
        <v>68</v>
      </c>
      <c r="B14" s="673" t="s">
        <v>102</v>
      </c>
      <c r="C14" s="674"/>
      <c r="D14" s="674"/>
      <c r="E14" s="674"/>
      <c r="F14" s="674"/>
      <c r="G14" s="675"/>
      <c r="H14" s="631"/>
      <c r="I14" s="631"/>
      <c r="J14" s="630">
        <v>2020</v>
      </c>
      <c r="K14" s="650"/>
      <c r="L14" s="651"/>
      <c r="M14" s="651"/>
      <c r="N14" s="651"/>
      <c r="O14" s="651"/>
      <c r="P14" s="651"/>
      <c r="Q14" s="171"/>
      <c r="R14" s="171"/>
      <c r="S14" s="171"/>
      <c r="T14" s="171"/>
      <c r="U14" s="171"/>
      <c r="V14" s="171"/>
      <c r="W14" s="171"/>
      <c r="X14" s="171"/>
      <c r="Y14" s="171"/>
      <c r="Z14" s="171"/>
    </row>
    <row r="15" spans="1:26" ht="50.25" hidden="1" customHeight="1" x14ac:dyDescent="0.25">
      <c r="A15" s="8" t="s">
        <v>103</v>
      </c>
      <c r="B15" s="670" t="s">
        <v>493</v>
      </c>
      <c r="C15" s="671"/>
      <c r="D15" s="671"/>
      <c r="E15" s="671"/>
      <c r="F15" s="671"/>
      <c r="G15" s="672"/>
      <c r="H15" s="631"/>
      <c r="I15" s="656"/>
      <c r="J15" s="656"/>
      <c r="K15" s="650"/>
      <c r="L15" s="651"/>
      <c r="M15" s="651"/>
      <c r="N15" s="651"/>
      <c r="O15" s="651"/>
      <c r="P15" s="651"/>
      <c r="Q15" s="196" t="s">
        <v>847</v>
      </c>
      <c r="R15" s="196"/>
      <c r="S15" s="196"/>
      <c r="T15" s="195" t="s">
        <v>1022</v>
      </c>
      <c r="U15" s="195"/>
      <c r="V15" s="195"/>
      <c r="W15" s="195"/>
      <c r="X15" s="171"/>
      <c r="Y15" s="171"/>
      <c r="Z15" s="171"/>
    </row>
    <row r="16" spans="1:26" ht="112.5" hidden="1" x14ac:dyDescent="0.25">
      <c r="A16" s="8" t="s">
        <v>70</v>
      </c>
      <c r="B16" s="670" t="s">
        <v>104</v>
      </c>
      <c r="C16" s="671"/>
      <c r="D16" s="671"/>
      <c r="E16" s="671"/>
      <c r="F16" s="671"/>
      <c r="G16" s="672"/>
      <c r="H16" s="631"/>
      <c r="I16" s="630" t="s">
        <v>548</v>
      </c>
      <c r="J16" s="16">
        <v>2022</v>
      </c>
      <c r="K16" s="650"/>
      <c r="L16" s="651"/>
      <c r="M16" s="651"/>
      <c r="N16" s="651"/>
      <c r="O16" s="651"/>
      <c r="P16" s="651"/>
      <c r="Q16" s="196" t="s">
        <v>848</v>
      </c>
      <c r="R16" s="196"/>
      <c r="S16" s="196"/>
      <c r="T16" s="171" t="s">
        <v>989</v>
      </c>
      <c r="U16" s="171"/>
      <c r="V16" s="171"/>
      <c r="W16" s="445" t="s">
        <v>1139</v>
      </c>
      <c r="X16" s="171"/>
      <c r="Y16" s="171"/>
      <c r="Z16" s="171"/>
    </row>
    <row r="17" spans="1:26" ht="80.25" hidden="1" customHeight="1" x14ac:dyDescent="0.25">
      <c r="A17" s="8" t="s">
        <v>36</v>
      </c>
      <c r="B17" s="670" t="s">
        <v>105</v>
      </c>
      <c r="C17" s="671"/>
      <c r="D17" s="671"/>
      <c r="E17" s="671"/>
      <c r="F17" s="671"/>
      <c r="G17" s="672"/>
      <c r="H17" s="631"/>
      <c r="I17" s="631"/>
      <c r="J17" s="630">
        <v>2022</v>
      </c>
      <c r="K17" s="650"/>
      <c r="L17" s="651"/>
      <c r="M17" s="651"/>
      <c r="N17" s="651"/>
      <c r="O17" s="651"/>
      <c r="P17" s="651"/>
      <c r="Q17" s="196" t="s">
        <v>849</v>
      </c>
      <c r="R17" s="196"/>
      <c r="S17" s="196"/>
      <c r="T17" s="171" t="s">
        <v>988</v>
      </c>
      <c r="U17" s="171"/>
      <c r="V17" s="171"/>
      <c r="W17" s="446" t="s">
        <v>1140</v>
      </c>
      <c r="X17" s="171"/>
      <c r="Y17" s="171"/>
      <c r="Z17" s="171"/>
    </row>
    <row r="18" spans="1:26" ht="150" hidden="1" x14ac:dyDescent="0.25">
      <c r="A18" s="8" t="s">
        <v>106</v>
      </c>
      <c r="B18" s="670" t="s">
        <v>107</v>
      </c>
      <c r="C18" s="671"/>
      <c r="D18" s="671"/>
      <c r="E18" s="671"/>
      <c r="F18" s="671"/>
      <c r="G18" s="672"/>
      <c r="H18" s="656"/>
      <c r="I18" s="656"/>
      <c r="J18" s="656"/>
      <c r="K18" s="653"/>
      <c r="L18" s="654"/>
      <c r="M18" s="654"/>
      <c r="N18" s="654"/>
      <c r="O18" s="654"/>
      <c r="P18" s="654"/>
      <c r="Q18" s="196" t="s">
        <v>850</v>
      </c>
      <c r="R18" s="196"/>
      <c r="S18" s="196"/>
      <c r="T18" s="171" t="s">
        <v>850</v>
      </c>
      <c r="U18" s="171"/>
      <c r="V18" s="171"/>
      <c r="W18" s="447" t="s">
        <v>850</v>
      </c>
      <c r="X18" s="171"/>
      <c r="Y18" s="171"/>
      <c r="Z18" s="171"/>
    </row>
    <row r="19" spans="1:26" hidden="1" x14ac:dyDescent="0.25"/>
    <row r="20" spans="1:26" hidden="1" x14ac:dyDescent="0.25"/>
  </sheetData>
  <protectedRanges>
    <protectedRange sqref="Q4:S4 Q12:S12" name="Rango1_4_5"/>
    <protectedRange sqref="Q5:S5 Q15:S15" name="Rango1_4_5_1"/>
    <protectedRange sqref="Q6:S6 R7:R8" name="Rango1_4_3"/>
    <protectedRange sqref="Q16:S16" name="Rango1_4_3_1"/>
    <protectedRange sqref="Q7 S7" name="Rango1_4_3_2"/>
    <protectedRange sqref="Q17:S17" name="Rango1_4_3_3"/>
    <protectedRange sqref="Q8 S8" name="Rango1_4_4"/>
    <protectedRange sqref="Q18:S18" name="Rango1_4_4_1"/>
    <protectedRange sqref="Q3:S3" name="Rango1_4_5_2"/>
    <protectedRange sqref="T3:W3 T10:W10" name="Rango1_4_5_4"/>
    <protectedRange sqref="T4:W4 T12:W12" name="Rango1_4_6"/>
    <protectedRange sqref="T5:W5 T15:W15" name="Rango1_4"/>
    <protectedRange sqref="W6 W16" name="Rango1_4_3_4"/>
    <protectedRange sqref="W7 W17" name="Rango1_4_3_5"/>
    <protectedRange sqref="W8 W18" name="Rango1_4_4_2"/>
  </protectedRanges>
  <mergeCells count="43">
    <mergeCell ref="B16:G16"/>
    <mergeCell ref="B17:G17"/>
    <mergeCell ref="B18:G18"/>
    <mergeCell ref="I16:I18"/>
    <mergeCell ref="A2:B2"/>
    <mergeCell ref="D2:E2"/>
    <mergeCell ref="H2:I2"/>
    <mergeCell ref="B15:G15"/>
    <mergeCell ref="B10:G10"/>
    <mergeCell ref="B11:G11"/>
    <mergeCell ref="B12:G12"/>
    <mergeCell ref="B13:G13"/>
    <mergeCell ref="B14:G14"/>
    <mergeCell ref="A9:G9"/>
    <mergeCell ref="H7:I7"/>
    <mergeCell ref="A3:A8"/>
    <mergeCell ref="T1:T2"/>
    <mergeCell ref="X1:X2"/>
    <mergeCell ref="Y1:Y2"/>
    <mergeCell ref="Z1:Z2"/>
    <mergeCell ref="K9:P9"/>
    <mergeCell ref="Q1:Q2"/>
    <mergeCell ref="K1:P1"/>
    <mergeCell ref="R1:R2"/>
    <mergeCell ref="S1:S2"/>
    <mergeCell ref="W1:W2"/>
    <mergeCell ref="U1:U2"/>
    <mergeCell ref="V1:V2"/>
    <mergeCell ref="B3:B8"/>
    <mergeCell ref="C3:C8"/>
    <mergeCell ref="H3:I3"/>
    <mergeCell ref="A1:B1"/>
    <mergeCell ref="C1:J1"/>
    <mergeCell ref="K10:P18"/>
    <mergeCell ref="J17:J18"/>
    <mergeCell ref="H4:I4"/>
    <mergeCell ref="H5:I5"/>
    <mergeCell ref="H6:I6"/>
    <mergeCell ref="H8:I8"/>
    <mergeCell ref="J10:J12"/>
    <mergeCell ref="J14:J15"/>
    <mergeCell ref="I10:I15"/>
    <mergeCell ref="H10:H18"/>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42" orientation="landscape"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6</vt:i4>
      </vt:variant>
    </vt:vector>
  </HeadingPairs>
  <TitlesOfParts>
    <vt:vector size="29" baseType="lpstr">
      <vt:lpstr>FORMATO</vt:lpstr>
      <vt:lpstr>OE1.1</vt:lpstr>
      <vt:lpstr>OE1.2</vt:lpstr>
      <vt:lpstr>OE1.3</vt:lpstr>
      <vt:lpstr>OE1.4</vt:lpstr>
      <vt:lpstr>OE2.1</vt:lpstr>
      <vt:lpstr>OE2.2</vt:lpstr>
      <vt:lpstr>OE2.3</vt:lpstr>
      <vt:lpstr>OE2.4</vt:lpstr>
      <vt:lpstr>OE3.1</vt:lpstr>
      <vt:lpstr>OE3.2</vt:lpstr>
      <vt:lpstr>OE3.3</vt:lpstr>
      <vt:lpstr>OE3.4</vt:lpstr>
      <vt:lpstr>OE3.5</vt:lpstr>
      <vt:lpstr>OE4.1</vt:lpstr>
      <vt:lpstr>OE4.2</vt:lpstr>
      <vt:lpstr>OE5.1</vt:lpstr>
      <vt:lpstr>OE5.2</vt:lpstr>
      <vt:lpstr>OE5.3</vt:lpstr>
      <vt:lpstr>SEGUIMIENTO Y EVALUACION</vt:lpstr>
      <vt:lpstr>Evaluación</vt:lpstr>
      <vt:lpstr>Metas no cumplidas</vt:lpstr>
      <vt:lpstr>Hoja2</vt:lpstr>
      <vt:lpstr>OE1.1!Área_de_impresión</vt:lpstr>
      <vt:lpstr>Evaluación!Títulos_a_imprimir</vt:lpstr>
      <vt:lpstr>OE3.1!Títulos_a_imprimir</vt:lpstr>
      <vt:lpstr>OE5.1!Títulos_a_imprimir</vt:lpstr>
      <vt:lpstr>OE5.2!Títulos_a_imprimir</vt:lpstr>
      <vt:lpstr>'SEGUIMIENTO Y EVALUACION'!Títulos_a_imprimir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Jackelin Fernandez</cp:lastModifiedBy>
  <cp:lastPrinted>2019-01-24T16:31:49Z</cp:lastPrinted>
  <dcterms:created xsi:type="dcterms:W3CDTF">2016-01-20T17:52:03Z</dcterms:created>
  <dcterms:modified xsi:type="dcterms:W3CDTF">2019-01-24T16:35:36Z</dcterms:modified>
</cp:coreProperties>
</file>