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orras\Desktop\"/>
    </mc:Choice>
  </mc:AlternateContent>
  <xr:revisionPtr revIDLastSave="0" documentId="13_ncr:1_{24EB4599-36E4-4612-9595-085A352722B5}" xr6:coauthVersionLast="47" xr6:coauthVersionMax="47" xr10:uidLastSave="{00000000-0000-0000-0000-000000000000}"/>
  <bookViews>
    <workbookView xWindow="28680" yWindow="-120" windowWidth="29040" windowHeight="15720" xr2:uid="{44FD1009-FF72-4EE9-AB00-ADAE789D851C}"/>
  </bookViews>
  <sheets>
    <sheet name="Reporte " sheetId="2" r:id="rId1"/>
    <sheet name="Cuadro General" sheetId="1" r:id="rId2"/>
    <sheet name="Reporte Vara Blanca " sheetId="3" r:id="rId3"/>
    <sheet name="Cuadro Vara Blanca " sheetId="4" r:id="rId4"/>
    <sheet name="Variacion de precio" sheetId="5" r:id="rId5"/>
    <sheet name="Feri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O45" i="1"/>
  <c r="P26" i="1"/>
  <c r="O26" i="1"/>
  <c r="P14" i="1"/>
  <c r="P13" i="1"/>
  <c r="P12" i="1"/>
  <c r="P11" i="1"/>
  <c r="P10" i="1"/>
  <c r="P9" i="1"/>
  <c r="P8" i="1"/>
  <c r="P7" i="1"/>
  <c r="P6" i="1"/>
  <c r="P5" i="1"/>
  <c r="P4" i="1"/>
  <c r="P3" i="1"/>
  <c r="Q14" i="1"/>
  <c r="Q13" i="1"/>
  <c r="Q12" i="1"/>
  <c r="Q11" i="1"/>
  <c r="Q10" i="1"/>
  <c r="Q9" i="1"/>
  <c r="Q8" i="1"/>
  <c r="Q7" i="1"/>
  <c r="Q6" i="1"/>
  <c r="Q5" i="1"/>
  <c r="Q4" i="1"/>
  <c r="Q3" i="1"/>
  <c r="H790" i="1"/>
  <c r="G790" i="1"/>
  <c r="G791" i="1" s="1"/>
  <c r="F790" i="1"/>
  <c r="M790" i="1" s="1"/>
  <c r="C790" i="1"/>
  <c r="E768" i="1"/>
  <c r="M761" i="1"/>
  <c r="F761" i="1"/>
  <c r="H760" i="1"/>
  <c r="G760" i="1"/>
  <c r="C760" i="1" s="1"/>
  <c r="F760" i="1"/>
  <c r="H746" i="1"/>
  <c r="G746" i="1"/>
  <c r="G747" i="1" s="1"/>
  <c r="F746" i="1"/>
  <c r="C746" i="1"/>
  <c r="M738" i="1"/>
  <c r="M737" i="1"/>
  <c r="H732" i="1"/>
  <c r="G732" i="1"/>
  <c r="C732" i="1" s="1"/>
  <c r="F732" i="1"/>
  <c r="H718" i="1"/>
  <c r="G718" i="1"/>
  <c r="G719" i="1" s="1"/>
  <c r="C718" i="1" s="1"/>
  <c r="F718" i="1"/>
  <c r="H695" i="1"/>
  <c r="C695" i="1" s="1"/>
  <c r="G695" i="1"/>
  <c r="F695" i="1"/>
  <c r="L693" i="1"/>
  <c r="L692" i="1"/>
  <c r="K692" i="1"/>
  <c r="L691" i="1"/>
  <c r="K691" i="1"/>
  <c r="L689" i="1"/>
  <c r="K689" i="1"/>
  <c r="L688" i="1"/>
  <c r="L695" i="1" s="1"/>
  <c r="K688" i="1"/>
  <c r="K695" i="1" s="1"/>
  <c r="L687" i="1"/>
  <c r="K687" i="1"/>
  <c r="H682" i="1"/>
  <c r="G682" i="1"/>
  <c r="I682" i="1" s="1"/>
  <c r="F682" i="1"/>
  <c r="C682" i="1"/>
  <c r="L681" i="1"/>
  <c r="K681" i="1"/>
  <c r="L680" i="1"/>
  <c r="L679" i="1"/>
  <c r="K679" i="1"/>
  <c r="L678" i="1"/>
  <c r="K678" i="1"/>
  <c r="L677" i="1"/>
  <c r="K677" i="1"/>
  <c r="L676" i="1"/>
  <c r="K676" i="1"/>
  <c r="L675" i="1"/>
  <c r="K675" i="1"/>
  <c r="L674" i="1"/>
  <c r="L682" i="1" s="1"/>
  <c r="K674" i="1"/>
  <c r="H668" i="1"/>
  <c r="G668" i="1"/>
  <c r="F668" i="1"/>
  <c r="L667" i="1"/>
  <c r="K667" i="1"/>
  <c r="L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L650" i="1"/>
  <c r="K650" i="1"/>
  <c r="L649" i="1"/>
  <c r="K649" i="1"/>
  <c r="G644" i="1"/>
  <c r="C643" i="1" s="1"/>
  <c r="L643" i="1"/>
  <c r="H643" i="1"/>
  <c r="G643" i="1"/>
  <c r="I643" i="1" s="1"/>
  <c r="F643" i="1"/>
  <c r="L637" i="1"/>
  <c r="K637" i="1"/>
  <c r="K643" i="1" s="1"/>
  <c r="L636" i="1"/>
  <c r="K636" i="1"/>
  <c r="L635" i="1"/>
  <c r="K635" i="1"/>
  <c r="F630" i="1"/>
  <c r="H629" i="1"/>
  <c r="G629" i="1"/>
  <c r="F629" i="1"/>
  <c r="L628" i="1"/>
  <c r="K628" i="1"/>
  <c r="L627" i="1"/>
  <c r="L626" i="1"/>
  <c r="K626" i="1"/>
  <c r="L625" i="1"/>
  <c r="K625" i="1"/>
  <c r="L623" i="1"/>
  <c r="K623" i="1"/>
  <c r="L622" i="1"/>
  <c r="K622" i="1"/>
  <c r="L621" i="1"/>
  <c r="K621" i="1"/>
  <c r="G616" i="1"/>
  <c r="C615" i="1" s="1"/>
  <c r="H615" i="1"/>
  <c r="G615" i="1"/>
  <c r="I615" i="1" s="1"/>
  <c r="F615" i="1"/>
  <c r="L614" i="1"/>
  <c r="K614" i="1"/>
  <c r="L613" i="1"/>
  <c r="L612" i="1"/>
  <c r="K612" i="1"/>
  <c r="L611" i="1"/>
  <c r="K611" i="1"/>
  <c r="L609" i="1"/>
  <c r="K609" i="1"/>
  <c r="L608" i="1"/>
  <c r="K608" i="1"/>
  <c r="L607" i="1"/>
  <c r="K607" i="1"/>
  <c r="G602" i="1"/>
  <c r="C601" i="1" s="1"/>
  <c r="L601" i="1"/>
  <c r="H601" i="1"/>
  <c r="G601" i="1"/>
  <c r="I601" i="1" s="1"/>
  <c r="F601" i="1"/>
  <c r="L600" i="1"/>
  <c r="K600" i="1"/>
  <c r="K601" i="1" s="1"/>
  <c r="L599" i="1"/>
  <c r="L598" i="1"/>
  <c r="K598" i="1"/>
  <c r="L597" i="1"/>
  <c r="K597" i="1"/>
  <c r="L595" i="1"/>
  <c r="K595" i="1"/>
  <c r="L594" i="1"/>
  <c r="K594" i="1"/>
  <c r="L593" i="1"/>
  <c r="K593" i="1"/>
  <c r="G588" i="1"/>
  <c r="C587" i="1" s="1"/>
  <c r="I587" i="1"/>
  <c r="H587" i="1"/>
  <c r="G587" i="1"/>
  <c r="F587" i="1"/>
  <c r="L586" i="1"/>
  <c r="K586" i="1"/>
  <c r="J585" i="1"/>
  <c r="L585" i="1" s="1"/>
  <c r="L584" i="1"/>
  <c r="K584" i="1"/>
  <c r="L583" i="1"/>
  <c r="L587" i="1" s="1"/>
  <c r="K583" i="1"/>
  <c r="L582" i="1"/>
  <c r="K582" i="1"/>
  <c r="L581" i="1"/>
  <c r="K581" i="1"/>
  <c r="L580" i="1"/>
  <c r="K580" i="1"/>
  <c r="L579" i="1"/>
  <c r="K579" i="1"/>
  <c r="K587" i="1" s="1"/>
  <c r="G574" i="1"/>
  <c r="C573" i="1" s="1"/>
  <c r="L573" i="1"/>
  <c r="K573" i="1"/>
  <c r="J573" i="1"/>
  <c r="H573" i="1"/>
  <c r="G573" i="1"/>
  <c r="I573" i="1" s="1"/>
  <c r="F573" i="1"/>
  <c r="L572" i="1"/>
  <c r="K572" i="1"/>
  <c r="G560" i="1"/>
  <c r="C559" i="1" s="1"/>
  <c r="J559" i="1"/>
  <c r="I559" i="1"/>
  <c r="H559" i="1"/>
  <c r="G559" i="1"/>
  <c r="F559" i="1"/>
  <c r="L558" i="1"/>
  <c r="K558" i="1"/>
  <c r="J557" i="1"/>
  <c r="L557" i="1" s="1"/>
  <c r="L556" i="1"/>
  <c r="K556" i="1"/>
  <c r="L555" i="1"/>
  <c r="L559" i="1" s="1"/>
  <c r="K555" i="1"/>
  <c r="K559" i="1" s="1"/>
  <c r="L554" i="1"/>
  <c r="K554" i="1"/>
  <c r="L553" i="1"/>
  <c r="K553" i="1"/>
  <c r="L552" i="1"/>
  <c r="K552" i="1"/>
  <c r="L551" i="1"/>
  <c r="K551" i="1"/>
  <c r="G546" i="1"/>
  <c r="C545" i="1" s="1"/>
  <c r="H545" i="1"/>
  <c r="G545" i="1"/>
  <c r="I545" i="1" s="1"/>
  <c r="F545" i="1"/>
  <c r="C539" i="1"/>
  <c r="I531" i="1"/>
  <c r="H531" i="1"/>
  <c r="G532" i="1" s="1"/>
  <c r="C531" i="1" s="1"/>
  <c r="G531" i="1"/>
  <c r="F531" i="1"/>
  <c r="H517" i="1"/>
  <c r="G517" i="1"/>
  <c r="G518" i="1" s="1"/>
  <c r="C517" i="1" s="1"/>
  <c r="F517" i="1"/>
  <c r="H503" i="1"/>
  <c r="G503" i="1"/>
  <c r="G504" i="1" s="1"/>
  <c r="F503" i="1"/>
  <c r="C503" i="1"/>
  <c r="G490" i="1"/>
  <c r="C489" i="1" s="1"/>
  <c r="H489" i="1"/>
  <c r="G489" i="1"/>
  <c r="I489" i="1" s="1"/>
  <c r="F489" i="1"/>
  <c r="H475" i="1"/>
  <c r="G476" i="1" s="1"/>
  <c r="C475" i="1" s="1"/>
  <c r="G475" i="1"/>
  <c r="F475" i="1"/>
  <c r="H461" i="1"/>
  <c r="G461" i="1"/>
  <c r="G462" i="1" s="1"/>
  <c r="F461" i="1"/>
  <c r="C461" i="1"/>
  <c r="H447" i="1"/>
  <c r="G447" i="1"/>
  <c r="G448" i="1" s="1"/>
  <c r="F447" i="1"/>
  <c r="C447" i="1"/>
  <c r="G434" i="1"/>
  <c r="C433" i="1" s="1"/>
  <c r="H433" i="1"/>
  <c r="G433" i="1"/>
  <c r="I433" i="1" s="1"/>
  <c r="F433" i="1"/>
  <c r="G420" i="1"/>
  <c r="C419" i="1" s="1"/>
  <c r="H419" i="1"/>
  <c r="I419" i="1" s="1"/>
  <c r="G419" i="1"/>
  <c r="F419" i="1"/>
  <c r="H405" i="1"/>
  <c r="G405" i="1"/>
  <c r="G406" i="1" s="1"/>
  <c r="F405" i="1"/>
  <c r="C405" i="1"/>
  <c r="H391" i="1"/>
  <c r="G391" i="1"/>
  <c r="F391" i="1"/>
  <c r="G378" i="1"/>
  <c r="C377" i="1" s="1"/>
  <c r="H377" i="1"/>
  <c r="G377" i="1"/>
  <c r="I377" i="1" s="1"/>
  <c r="F377" i="1"/>
  <c r="G364" i="1"/>
  <c r="C363" i="1" s="1"/>
  <c r="H363" i="1"/>
  <c r="I363" i="1" s="1"/>
  <c r="G363" i="1"/>
  <c r="F363" i="1"/>
  <c r="H349" i="1"/>
  <c r="G349" i="1"/>
  <c r="G350" i="1" s="1"/>
  <c r="F349" i="1"/>
  <c r="C349" i="1"/>
  <c r="H336" i="1"/>
  <c r="G336" i="1"/>
  <c r="F336" i="1"/>
  <c r="G324" i="1"/>
  <c r="C323" i="1" s="1"/>
  <c r="H323" i="1"/>
  <c r="G323" i="1"/>
  <c r="I323" i="1" s="1"/>
  <c r="F323" i="1"/>
  <c r="G310" i="1"/>
  <c r="C309" i="1" s="1"/>
  <c r="H309" i="1"/>
  <c r="I309" i="1" s="1"/>
  <c r="G309" i="1"/>
  <c r="F309" i="1"/>
  <c r="I295" i="1"/>
  <c r="F295" i="1"/>
  <c r="G283" i="1"/>
  <c r="C282" i="1" s="1"/>
  <c r="H282" i="1"/>
  <c r="G282" i="1"/>
  <c r="I282" i="1" s="1"/>
  <c r="F282" i="1"/>
  <c r="H269" i="1"/>
  <c r="G269" i="1"/>
  <c r="G270" i="1" s="1"/>
  <c r="C269" i="1" s="1"/>
  <c r="F269" i="1"/>
  <c r="H256" i="1"/>
  <c r="I256" i="1" s="1"/>
  <c r="G256" i="1"/>
  <c r="F256" i="1"/>
  <c r="G244" i="1"/>
  <c r="H243" i="1"/>
  <c r="G243" i="1"/>
  <c r="I243" i="1" s="1"/>
  <c r="F243" i="1"/>
  <c r="C243" i="1"/>
  <c r="G231" i="1"/>
  <c r="C230" i="1" s="1"/>
  <c r="H230" i="1"/>
  <c r="G230" i="1"/>
  <c r="I230" i="1" s="1"/>
  <c r="F230" i="1"/>
  <c r="H217" i="1"/>
  <c r="G217" i="1"/>
  <c r="G218" i="1" s="1"/>
  <c r="C217" i="1" s="1"/>
  <c r="F217" i="1"/>
  <c r="H204" i="1"/>
  <c r="I204" i="1" s="1"/>
  <c r="G204" i="1"/>
  <c r="F204" i="1"/>
  <c r="G192" i="1"/>
  <c r="H191" i="1"/>
  <c r="G191" i="1"/>
  <c r="I191" i="1" s="1"/>
  <c r="F191" i="1"/>
  <c r="C191" i="1"/>
  <c r="G179" i="1"/>
  <c r="C178" i="1" s="1"/>
  <c r="H178" i="1"/>
  <c r="G178" i="1"/>
  <c r="I178" i="1" s="1"/>
  <c r="F178" i="1"/>
  <c r="H165" i="1"/>
  <c r="G165" i="1"/>
  <c r="G166" i="1" s="1"/>
  <c r="C165" i="1" s="1"/>
  <c r="F165" i="1"/>
  <c r="H152" i="1"/>
  <c r="I152" i="1" s="1"/>
  <c r="G152" i="1"/>
  <c r="F152" i="1"/>
  <c r="G140" i="1"/>
  <c r="H139" i="1"/>
  <c r="G139" i="1"/>
  <c r="I139" i="1" s="1"/>
  <c r="F139" i="1"/>
  <c r="C139" i="1"/>
  <c r="G127" i="1"/>
  <c r="C126" i="1" s="1"/>
  <c r="H126" i="1"/>
  <c r="G126" i="1"/>
  <c r="I126" i="1" s="1"/>
  <c r="F126" i="1"/>
  <c r="H113" i="1"/>
  <c r="G113" i="1"/>
  <c r="G114" i="1" s="1"/>
  <c r="C113" i="1" s="1"/>
  <c r="F113" i="1"/>
  <c r="H100" i="1"/>
  <c r="I100" i="1" s="1"/>
  <c r="G100" i="1"/>
  <c r="F100" i="1"/>
  <c r="G88" i="1"/>
  <c r="H87" i="1"/>
  <c r="G87" i="1"/>
  <c r="I87" i="1" s="1"/>
  <c r="F87" i="1"/>
  <c r="C87" i="1"/>
  <c r="G75" i="1"/>
  <c r="C74" i="1" s="1"/>
  <c r="H74" i="1"/>
  <c r="G74" i="1"/>
  <c r="I74" i="1" s="1"/>
  <c r="F74" i="1"/>
  <c r="H59" i="1"/>
  <c r="G59" i="1"/>
  <c r="G60" i="1" s="1"/>
  <c r="C59" i="1" s="1"/>
  <c r="F59" i="1"/>
  <c r="H44" i="1"/>
  <c r="I44" i="1" s="1"/>
  <c r="G44" i="1"/>
  <c r="F44" i="1"/>
  <c r="G30" i="1"/>
  <c r="H29" i="1"/>
  <c r="G29" i="1"/>
  <c r="I29" i="1" s="1"/>
  <c r="F29" i="1"/>
  <c r="C29" i="1"/>
  <c r="L28" i="1"/>
  <c r="K28" i="1"/>
  <c r="L26" i="1"/>
  <c r="K26" i="1"/>
  <c r="L25" i="1"/>
  <c r="K25" i="1"/>
  <c r="K24" i="1"/>
  <c r="L22" i="1"/>
  <c r="K22" i="1"/>
  <c r="L21" i="1"/>
  <c r="K21" i="1"/>
  <c r="L20" i="1"/>
  <c r="K20" i="1"/>
  <c r="G15" i="1"/>
  <c r="C14" i="1" s="1"/>
  <c r="L14" i="1"/>
  <c r="K14" i="1"/>
  <c r="J14" i="1"/>
  <c r="H14" i="1"/>
  <c r="G14" i="1"/>
  <c r="I14" i="1" s="1"/>
  <c r="F14" i="1"/>
  <c r="L11" i="1"/>
  <c r="K11" i="1"/>
  <c r="P15" i="1" l="1"/>
  <c r="Q15" i="1" s="1"/>
  <c r="K629" i="1"/>
  <c r="J629" i="1"/>
  <c r="G630" i="1"/>
  <c r="C629" i="1" s="1"/>
  <c r="I629" i="1"/>
  <c r="G761" i="1"/>
  <c r="K44" i="1"/>
  <c r="K59" i="1" s="1"/>
  <c r="K74" i="1" s="1"/>
  <c r="K87" i="1" s="1"/>
  <c r="K100" i="1" s="1"/>
  <c r="K113" i="1" s="1"/>
  <c r="K126" i="1" s="1"/>
  <c r="K139" i="1" s="1"/>
  <c r="K152" i="1" s="1"/>
  <c r="K165" i="1" s="1"/>
  <c r="K178" i="1" s="1"/>
  <c r="K191" i="1" s="1"/>
  <c r="K204" i="1" s="1"/>
  <c r="K217" i="1" s="1"/>
  <c r="K230" i="1" s="1"/>
  <c r="K243" i="1" s="1"/>
  <c r="K256" i="1" s="1"/>
  <c r="K269" i="1" s="1"/>
  <c r="K282" i="1" s="1"/>
  <c r="K295" i="1" s="1"/>
  <c r="K309" i="1" s="1"/>
  <c r="K323" i="1" s="1"/>
  <c r="K336" i="1" s="1"/>
  <c r="K349" i="1" s="1"/>
  <c r="K363" i="1" s="1"/>
  <c r="K377" i="1" s="1"/>
  <c r="K391" i="1" s="1"/>
  <c r="K405" i="1" s="1"/>
  <c r="K419" i="1" s="1"/>
  <c r="K433" i="1" s="1"/>
  <c r="K447" i="1" s="1"/>
  <c r="K461" i="1" s="1"/>
  <c r="K475" i="1" s="1"/>
  <c r="K489" i="1" s="1"/>
  <c r="K503" i="1" s="1"/>
  <c r="K517" i="1" s="1"/>
  <c r="K531" i="1" s="1"/>
  <c r="K545" i="1" s="1"/>
  <c r="I517" i="1"/>
  <c r="I59" i="1"/>
  <c r="I217" i="1"/>
  <c r="J682" i="1"/>
  <c r="K682" i="1"/>
  <c r="I349" i="1"/>
  <c r="I461" i="1"/>
  <c r="I165" i="1"/>
  <c r="K615" i="1"/>
  <c r="J615" i="1"/>
  <c r="K668" i="1"/>
  <c r="J668" i="1"/>
  <c r="I695" i="1"/>
  <c r="L44" i="1"/>
  <c r="L59" i="1" s="1"/>
  <c r="L74" i="1" s="1"/>
  <c r="L87" i="1" s="1"/>
  <c r="L100" i="1" s="1"/>
  <c r="L113" i="1" s="1"/>
  <c r="L126" i="1" s="1"/>
  <c r="L139" i="1" s="1"/>
  <c r="L152" i="1" s="1"/>
  <c r="L165" i="1" s="1"/>
  <c r="L178" i="1" s="1"/>
  <c r="L191" i="1" s="1"/>
  <c r="L204" i="1" s="1"/>
  <c r="L217" i="1" s="1"/>
  <c r="L230" i="1" s="1"/>
  <c r="L243" i="1" s="1"/>
  <c r="L256" i="1" s="1"/>
  <c r="L269" i="1" s="1"/>
  <c r="L282" i="1" s="1"/>
  <c r="L295" i="1" s="1"/>
  <c r="L309" i="1" s="1"/>
  <c r="L323" i="1" s="1"/>
  <c r="L336" i="1" s="1"/>
  <c r="L349" i="1" s="1"/>
  <c r="L363" i="1" s="1"/>
  <c r="L377" i="1" s="1"/>
  <c r="L391" i="1" s="1"/>
  <c r="L405" i="1" s="1"/>
  <c r="L419" i="1" s="1"/>
  <c r="L433" i="1" s="1"/>
  <c r="L447" i="1" s="1"/>
  <c r="L461" i="1" s="1"/>
  <c r="L475" i="1" s="1"/>
  <c r="L489" i="1" s="1"/>
  <c r="L503" i="1" s="1"/>
  <c r="L517" i="1" s="1"/>
  <c r="L531" i="1" s="1"/>
  <c r="L545" i="1" s="1"/>
  <c r="J601" i="1"/>
  <c r="K29" i="1"/>
  <c r="J29" i="1"/>
  <c r="J44" i="1" s="1"/>
  <c r="L629" i="1"/>
  <c r="L29" i="1"/>
  <c r="I405" i="1"/>
  <c r="I113" i="1"/>
  <c r="I269" i="1"/>
  <c r="G733" i="1"/>
  <c r="I475" i="1"/>
  <c r="J643" i="1"/>
  <c r="J587" i="1"/>
  <c r="L615" i="1"/>
  <c r="L668" i="1"/>
  <c r="G669" i="1"/>
  <c r="C668" i="1" s="1"/>
  <c r="I668" i="1"/>
  <c r="J695" i="1"/>
  <c r="G337" i="1"/>
  <c r="C336" i="1" s="1"/>
  <c r="I336" i="1"/>
  <c r="G392" i="1"/>
  <c r="C391" i="1" s="1"/>
  <c r="I391" i="1"/>
  <c r="G45" i="1"/>
  <c r="C44" i="1" s="1"/>
  <c r="G101" i="1"/>
  <c r="C100" i="1" s="1"/>
  <c r="G153" i="1"/>
  <c r="C152" i="1" s="1"/>
  <c r="G205" i="1"/>
  <c r="C204" i="1" s="1"/>
  <c r="G257" i="1"/>
  <c r="C256" i="1" s="1"/>
  <c r="I447" i="1"/>
  <c r="I503" i="1"/>
  <c r="J59" i="1" l="1"/>
  <c r="J74" i="1" s="1"/>
  <c r="J87" i="1" s="1"/>
  <c r="J100" i="1" s="1"/>
  <c r="J113" i="1" s="1"/>
  <c r="J126" i="1" s="1"/>
  <c r="J139" i="1" s="1"/>
  <c r="J152" i="1" s="1"/>
  <c r="J165" i="1" s="1"/>
  <c r="J178" i="1" s="1"/>
  <c r="J191" i="1" s="1"/>
  <c r="J204" i="1" s="1"/>
  <c r="J217" i="1" s="1"/>
  <c r="J230" i="1" s="1"/>
  <c r="J243" i="1" s="1"/>
  <c r="J256" i="1" s="1"/>
  <c r="J269" i="1" s="1"/>
  <c r="J282" i="1" s="1"/>
  <c r="J295" i="1" s="1"/>
  <c r="J309" i="1" s="1"/>
  <c r="J323" i="1" s="1"/>
  <c r="J336" i="1" s="1"/>
  <c r="J349" i="1" s="1"/>
  <c r="J363" i="1" s="1"/>
  <c r="J377" i="1" s="1"/>
  <c r="J391" i="1" s="1"/>
  <c r="J405" i="1" s="1"/>
  <c r="J419" i="1" s="1"/>
  <c r="J433" i="1" s="1"/>
  <c r="J447" i="1" s="1"/>
  <c r="J461" i="1" s="1"/>
  <c r="J475" i="1" s="1"/>
  <c r="J489" i="1" s="1"/>
  <c r="J503" i="1" s="1"/>
  <c r="J517" i="1" s="1"/>
  <c r="J531" i="1" s="1"/>
  <c r="J545" i="1" s="1"/>
</calcChain>
</file>

<file path=xl/sharedStrings.xml><?xml version="1.0" encoding="utf-8"?>
<sst xmlns="http://schemas.openxmlformats.org/spreadsheetml/2006/main" count="3022" uniqueCount="147">
  <si>
    <t>LUMAR-RABSA-TECNOAMBIENTE</t>
  </si>
  <si>
    <t>Mensual</t>
  </si>
  <si>
    <t>Factura</t>
  </si>
  <si>
    <t>Fecha Factura</t>
  </si>
  <si>
    <t>Día</t>
  </si>
  <si>
    <t>Fecha servicio</t>
  </si>
  <si>
    <t>Peso neto</t>
  </si>
  <si>
    <t xml:space="preserve">Valor Recolección </t>
  </si>
  <si>
    <t xml:space="preserve">Valor Disposición </t>
  </si>
  <si>
    <t>Tipo de Servicio</t>
  </si>
  <si>
    <t>Observaciones</t>
  </si>
  <si>
    <t xml:space="preserve">factura </t>
  </si>
  <si>
    <t>servicio</t>
  </si>
  <si>
    <t>neto</t>
  </si>
  <si>
    <t xml:space="preserve">Disposición </t>
  </si>
  <si>
    <t xml:space="preserve">Recoleccion </t>
  </si>
  <si>
    <t xml:space="preserve">Monto </t>
  </si>
  <si>
    <t>OC</t>
  </si>
  <si>
    <t>64907</t>
  </si>
  <si>
    <t>jueves</t>
  </si>
  <si>
    <t xml:space="preserve">RESIDENCIAL </t>
  </si>
  <si>
    <t xml:space="preserve">Factura </t>
  </si>
  <si>
    <t xml:space="preserve">viernes </t>
  </si>
  <si>
    <t>RESIDENCIAL</t>
  </si>
  <si>
    <t>Saldo</t>
  </si>
  <si>
    <t>sabado</t>
  </si>
  <si>
    <t>VARA BLANCA</t>
  </si>
  <si>
    <t>domingo</t>
  </si>
  <si>
    <t>No Tradicional</t>
  </si>
  <si>
    <t>lunes</t>
  </si>
  <si>
    <t>martes</t>
  </si>
  <si>
    <t>miercoles</t>
  </si>
  <si>
    <t xml:space="preserve">TOTAL </t>
  </si>
  <si>
    <t xml:space="preserve">₡          22,100.00 </t>
  </si>
  <si>
    <t xml:space="preserve"> ₡              12,000.00 </t>
  </si>
  <si>
    <t>₡1,056,158,904.00</t>
  </si>
  <si>
    <t xml:space="preserve">₡                   -   </t>
  </si>
  <si>
    <t xml:space="preserve"> ₡                       -   </t>
  </si>
  <si>
    <t>₡15,928,792.00</t>
  </si>
  <si>
    <t>₡1,040,230,112.00</t>
  </si>
  <si>
    <t xml:space="preserve"> ₡     3,065,712.00 </t>
  </si>
  <si>
    <t xml:space="preserve"> ₡         1,664,640.00 </t>
  </si>
  <si>
    <t xml:space="preserve"> ₡     3,268,590.00 </t>
  </si>
  <si>
    <t xml:space="preserve"> ₡         1,774,800.00 </t>
  </si>
  <si>
    <t xml:space="preserve"> ₡     3,989,050.00 </t>
  </si>
  <si>
    <t xml:space="preserve"> ₡         2,166,000.00 </t>
  </si>
  <si>
    <t>₡0.00</t>
  </si>
  <si>
    <t>₡10,323,352.00</t>
  </si>
  <si>
    <t>₡5,605,440.00</t>
  </si>
  <si>
    <t>-</t>
  </si>
  <si>
    <t>13/73</t>
  </si>
  <si>
    <t>miércoles</t>
  </si>
  <si>
    <t>viernes</t>
  </si>
  <si>
    <t>sábado</t>
  </si>
  <si>
    <t>Multa</t>
  </si>
  <si>
    <t>Residuos ordinarios dispuestos en relleno sanitario 
Periodo 2023</t>
  </si>
  <si>
    <t>Mes</t>
  </si>
  <si>
    <t>Toneladas</t>
  </si>
  <si>
    <t>Costo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</si>
  <si>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</si>
  <si>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</si>
  <si>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</si>
  <si>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</si>
  <si>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</si>
  <si>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</si>
  <si>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</si>
  <si>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</si>
  <si>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</si>
  <si>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</si>
  <si>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</si>
  <si>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</si>
  <si>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</si>
  <si>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Residuos voluminosos (basura no tradicional)</t>
  </si>
  <si>
    <t xml:space="preserve">Campañas cantonales trimestrales </t>
  </si>
  <si>
    <t xml:space="preserve">Servicio </t>
  </si>
  <si>
    <t>I Campaña</t>
  </si>
  <si>
    <t xml:space="preserve">II Campaña </t>
  </si>
  <si>
    <t>III Campaña</t>
  </si>
  <si>
    <t>IV Campaña</t>
  </si>
  <si>
    <t xml:space="preserve">Guararí/La Milpa </t>
  </si>
  <si>
    <t xml:space="preserve">Total </t>
  </si>
  <si>
    <t xml:space="preserve">Residuos voluminosos (basura no tradicional) Guararí </t>
  </si>
  <si>
    <t xml:space="preserve">Trimestre </t>
  </si>
  <si>
    <t xml:space="preserve">Enero </t>
  </si>
  <si>
    <t xml:space="preserve">Febrero </t>
  </si>
  <si>
    <t xml:space="preserve">Marzo </t>
  </si>
  <si>
    <t>Ruta</t>
  </si>
  <si>
    <t>No.Boleta</t>
  </si>
  <si>
    <t>Fecha</t>
  </si>
  <si>
    <t>Dia</t>
  </si>
  <si>
    <t>Placa</t>
  </si>
  <si>
    <t>Hora</t>
  </si>
  <si>
    <t>Tonelaje</t>
  </si>
  <si>
    <t>Transporte y Recolección</t>
  </si>
  <si>
    <t>Disposición Final de Desechos Sólidos</t>
  </si>
  <si>
    <t>Herd-08 Real Santa Maria</t>
  </si>
  <si>
    <t>C168006</t>
  </si>
  <si>
    <t>Herd-02 Guarari-La Milpa</t>
  </si>
  <si>
    <t>CL285781</t>
  </si>
  <si>
    <t>CL346202</t>
  </si>
  <si>
    <t>C168434</t>
  </si>
  <si>
    <t>Herd-11 Las Lillianas-Mercado-Hospital</t>
  </si>
  <si>
    <t>C177184</t>
  </si>
  <si>
    <t>Herd-05 Guarari-Ebais</t>
  </si>
  <si>
    <t>C177185</t>
  </si>
  <si>
    <t>C168170</t>
  </si>
  <si>
    <t>C162767</t>
  </si>
  <si>
    <t>Herd-13 Heredia Noche</t>
  </si>
  <si>
    <t>C168034</t>
  </si>
  <si>
    <t>C175554</t>
  </si>
  <si>
    <t>Herd-12 Los Cafetos-Mercado-Hospital</t>
  </si>
  <si>
    <t>Herd-03 La Aurora-Los Arcos</t>
  </si>
  <si>
    <t>C162761</t>
  </si>
  <si>
    <t>Herd-06 Casa Blanca</t>
  </si>
  <si>
    <t>Herd-09 San Francisco</t>
  </si>
  <si>
    <t>C159100</t>
  </si>
  <si>
    <t>C171866</t>
  </si>
  <si>
    <t>Herd-R-29 Feria Heredia</t>
  </si>
  <si>
    <t>C168360</t>
  </si>
  <si>
    <t>Herd-10 Cubujuqui-Mercado-Hospital</t>
  </si>
  <si>
    <t>Herd-01 Mercedes Norte-Coraico(Cadenas)</t>
  </si>
  <si>
    <t>Herd-04 Mercedes Sur</t>
  </si>
  <si>
    <t>Herd-07 Mercedes Norte-cadenas</t>
  </si>
  <si>
    <t>CL330743</t>
  </si>
  <si>
    <t>C168231</t>
  </si>
  <si>
    <t>C171301</t>
  </si>
  <si>
    <t>C175423</t>
  </si>
  <si>
    <t>C168185</t>
  </si>
  <si>
    <t>C163499</t>
  </si>
  <si>
    <t>C168478</t>
  </si>
  <si>
    <t>C168428</t>
  </si>
  <si>
    <t>C172876</t>
  </si>
  <si>
    <t>C167991</t>
  </si>
  <si>
    <t>C161313</t>
  </si>
  <si>
    <t>C168187</t>
  </si>
  <si>
    <t>C162780</t>
  </si>
  <si>
    <t>C159140</t>
  </si>
  <si>
    <t>CL246202</t>
  </si>
  <si>
    <t>C172859</t>
  </si>
  <si>
    <t>C159089</t>
  </si>
  <si>
    <t>C144878</t>
  </si>
  <si>
    <t>C178185</t>
  </si>
  <si>
    <t>C171868</t>
  </si>
  <si>
    <t>C168230</t>
  </si>
  <si>
    <t>C177182</t>
  </si>
  <si>
    <t>C171869</t>
  </si>
  <si>
    <t>C171870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</si>
</sst>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0.00;[Red]0.00"/>
    <numFmt numFmtId="166" formatCode="_-&quot;₡&quot;* #,##0.00_-;\-&quot;₡&quot;* #,##0.00_-;_-&quot;₡&quot;* &quot;-&quot;??_-;_-@_-"/>
    <numFmt numFmtId="167" formatCode="&quot;₡&quot;#,##0.00;[Red]&quot;₡&quot;#,##0.00"/>
    <numFmt numFmtId="168" formatCode="d/m/yy;@"/>
    <numFmt numFmtId="169" formatCode="_-[$₡-140A]* #,##0.00_-;\-[$₡-140A]* #,##0.00_-;_-[$₡-140A]* &quot;-&quot;??_-;_-@_-"/>
    <numFmt numFmtId="170" formatCode="0000"/>
    <numFmt numFmtId="171" formatCode="_(* #,##0.00_);_(* \(#,##0.00\);_(* &quot;-&quot;??_);_(@_)"/>
    <numFmt numFmtId="172" formatCode="dddd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rgb="FFFFFF00"/>
      </patternFill>
    </fill>
    <fill>
      <patternFill patternType="solid">
        <fgColor theme="2"/>
        <bgColor rgb="FFE26B0A"/>
      </patternFill>
    </fill>
    <fill>
      <patternFill patternType="solid">
        <fgColor theme="2"/>
        <bgColor rgb="FF000000"/>
      </patternFill>
    </fill>
    <fill>
      <patternFill patternType="solid">
        <fgColor rgb="FFFFFF00"/>
        <bgColor rgb="FFE26B0A"/>
      </patternFill>
    </fill>
    <fill>
      <patternFill patternType="solid">
        <fgColor theme="1"/>
        <bgColor rgb="FFE26B0A"/>
      </patternFill>
    </fill>
    <fill>
      <patternFill patternType="solid">
        <fgColor theme="1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6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5" fontId="6" fillId="5" borderId="4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44" fontId="6" fillId="4" borderId="5" xfId="2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5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right" vertical="center"/>
    </xf>
    <xf numFmtId="44" fontId="6" fillId="7" borderId="5" xfId="2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49" fontId="7" fillId="8" borderId="5" xfId="0" applyNumberFormat="1" applyFont="1" applyFill="1" applyBorder="1" applyAlignment="1">
      <alignment horizontal="left"/>
    </xf>
    <xf numFmtId="49" fontId="7" fillId="8" borderId="5" xfId="0" applyNumberFormat="1" applyFont="1" applyFill="1" applyBorder="1" applyAlignment="1">
      <alignment horizontal="right"/>
    </xf>
    <xf numFmtId="167" fontId="7" fillId="8" borderId="5" xfId="0" applyNumberFormat="1" applyFont="1" applyFill="1" applyBorder="1" applyAlignment="1">
      <alignment horizontal="right"/>
    </xf>
    <xf numFmtId="16" fontId="8" fillId="8" borderId="5" xfId="0" applyNumberFormat="1" applyFont="1" applyFill="1" applyBorder="1" applyAlignment="1">
      <alignment horizontal="left"/>
    </xf>
    <xf numFmtId="168" fontId="8" fillId="8" borderId="5" xfId="0" applyNumberFormat="1" applyFont="1" applyFill="1" applyBorder="1" applyAlignment="1">
      <alignment horizontal="right"/>
    </xf>
    <xf numFmtId="43" fontId="8" fillId="8" borderId="5" xfId="1" applyFont="1" applyFill="1" applyBorder="1" applyAlignment="1">
      <alignment horizontal="center"/>
    </xf>
    <xf numFmtId="169" fontId="9" fillId="9" borderId="5" xfId="0" applyNumberFormat="1" applyFont="1" applyFill="1" applyBorder="1" applyAlignment="1">
      <alignment horizontal="right"/>
    </xf>
    <xf numFmtId="0" fontId="8" fillId="8" borderId="5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165" fontId="7" fillId="10" borderId="5" xfId="0" applyNumberFormat="1" applyFont="1" applyFill="1" applyBorder="1" applyAlignment="1">
      <alignment horizontal="center" vertical="center"/>
    </xf>
    <xf numFmtId="169" fontId="7" fillId="11" borderId="5" xfId="0" applyNumberFormat="1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left"/>
    </xf>
    <xf numFmtId="170" fontId="7" fillId="0" borderId="5" xfId="0" applyNumberFormat="1" applyFont="1" applyBorder="1" applyAlignment="1">
      <alignment horizontal="right"/>
    </xf>
    <xf numFmtId="167" fontId="7" fillId="0" borderId="5" xfId="0" applyNumberFormat="1" applyFont="1" applyBorder="1" applyAlignment="1">
      <alignment horizontal="right"/>
    </xf>
    <xf numFmtId="16" fontId="8" fillId="0" borderId="5" xfId="0" applyNumberFormat="1" applyFont="1" applyBorder="1" applyAlignment="1">
      <alignment horizontal="left"/>
    </xf>
    <xf numFmtId="168" fontId="8" fillId="0" borderId="5" xfId="0" applyNumberFormat="1" applyFont="1" applyBorder="1" applyAlignment="1">
      <alignment horizontal="right"/>
    </xf>
    <xf numFmtId="43" fontId="9" fillId="0" borderId="5" xfId="1" applyFont="1" applyBorder="1" applyAlignment="1">
      <alignment horizontal="right"/>
    </xf>
    <xf numFmtId="169" fontId="9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165" fontId="7" fillId="11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6" fontId="7" fillId="8" borderId="5" xfId="0" applyNumberFormat="1" applyFont="1" applyFill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16" fontId="10" fillId="0" borderId="5" xfId="0" applyNumberFormat="1" applyFont="1" applyBorder="1" applyAlignment="1">
      <alignment horizontal="left"/>
    </xf>
    <xf numFmtId="168" fontId="10" fillId="0" borderId="5" xfId="1" applyNumberFormat="1" applyFont="1" applyFill="1" applyBorder="1" applyAlignment="1">
      <alignment horizontal="right"/>
    </xf>
    <xf numFmtId="43" fontId="10" fillId="0" borderId="5" xfId="1" applyFont="1" applyBorder="1" applyAlignment="1">
      <alignment horizontal="right"/>
    </xf>
    <xf numFmtId="169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165" fontId="10" fillId="11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43" fontId="9" fillId="8" borderId="5" xfId="1" applyFont="1" applyFill="1" applyBorder="1" applyAlignment="1">
      <alignment horizontal="right"/>
    </xf>
    <xf numFmtId="168" fontId="10" fillId="0" borderId="5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7" fontId="7" fillId="2" borderId="5" xfId="0" applyNumberFormat="1" applyFont="1" applyFill="1" applyBorder="1" applyAlignment="1">
      <alignment vertical="center"/>
    </xf>
    <xf numFmtId="0" fontId="9" fillId="12" borderId="5" xfId="0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center" vertical="center"/>
    </xf>
    <xf numFmtId="167" fontId="7" fillId="2" borderId="5" xfId="0" applyNumberFormat="1" applyFont="1" applyFill="1" applyBorder="1" applyAlignment="1">
      <alignment horizontal="center"/>
    </xf>
    <xf numFmtId="167" fontId="11" fillId="13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horizontal="center"/>
    </xf>
    <xf numFmtId="167" fontId="7" fillId="2" borderId="3" xfId="0" applyNumberFormat="1" applyFont="1" applyFill="1" applyBorder="1" applyAlignment="1">
      <alignment horizontal="center"/>
    </xf>
    <xf numFmtId="0" fontId="9" fillId="12" borderId="5" xfId="0" applyFont="1" applyFill="1" applyBorder="1"/>
    <xf numFmtId="0" fontId="9" fillId="11" borderId="5" xfId="0" applyFont="1" applyFill="1" applyBorder="1"/>
    <xf numFmtId="165" fontId="6" fillId="11" borderId="5" xfId="0" applyNumberFormat="1" applyFont="1" applyFill="1" applyBorder="1"/>
    <xf numFmtId="0" fontId="6" fillId="11" borderId="5" xfId="0" applyFont="1" applyFill="1" applyBorder="1"/>
    <xf numFmtId="165" fontId="11" fillId="13" borderId="5" xfId="0" applyNumberFormat="1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16" fontId="7" fillId="0" borderId="5" xfId="0" applyNumberFormat="1" applyFont="1" applyBorder="1" applyAlignment="1">
      <alignment horizontal="right"/>
    </xf>
    <xf numFmtId="43" fontId="9" fillId="0" borderId="5" xfId="1" applyFont="1" applyFill="1" applyBorder="1" applyAlignment="1">
      <alignment horizontal="right"/>
    </xf>
    <xf numFmtId="43" fontId="8" fillId="0" borderId="5" xfId="1" applyFont="1" applyFill="1" applyBorder="1" applyAlignment="1">
      <alignment horizontal="center"/>
    </xf>
    <xf numFmtId="49" fontId="10" fillId="8" borderId="5" xfId="0" applyNumberFormat="1" applyFont="1" applyFill="1" applyBorder="1" applyAlignment="1">
      <alignment horizontal="left"/>
    </xf>
    <xf numFmtId="16" fontId="10" fillId="8" borderId="5" xfId="0" applyNumberFormat="1" applyFont="1" applyFill="1" applyBorder="1" applyAlignment="1">
      <alignment horizontal="right"/>
    </xf>
    <xf numFmtId="167" fontId="10" fillId="8" borderId="5" xfId="0" applyNumberFormat="1" applyFont="1" applyFill="1" applyBorder="1" applyAlignment="1">
      <alignment horizontal="right"/>
    </xf>
    <xf numFmtId="16" fontId="10" fillId="8" borderId="5" xfId="0" applyNumberFormat="1" applyFont="1" applyFill="1" applyBorder="1" applyAlignment="1">
      <alignment horizontal="left"/>
    </xf>
    <xf numFmtId="168" fontId="10" fillId="8" borderId="5" xfId="0" applyNumberFormat="1" applyFont="1" applyFill="1" applyBorder="1" applyAlignment="1">
      <alignment horizontal="right"/>
    </xf>
    <xf numFmtId="43" fontId="10" fillId="8" borderId="5" xfId="1" applyFont="1" applyFill="1" applyBorder="1" applyAlignment="1">
      <alignment horizontal="right"/>
    </xf>
    <xf numFmtId="169" fontId="10" fillId="9" borderId="5" xfId="0" applyNumberFormat="1" applyFont="1" applyFill="1" applyBorder="1" applyAlignment="1">
      <alignment horizontal="right"/>
    </xf>
    <xf numFmtId="0" fontId="10" fillId="8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165" fontId="10" fillId="10" borderId="5" xfId="0" applyNumberFormat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 vertical="center"/>
    </xf>
    <xf numFmtId="43" fontId="10" fillId="0" borderId="5" xfId="1" applyFont="1" applyFill="1" applyBorder="1" applyAlignment="1">
      <alignment horizontal="right"/>
    </xf>
    <xf numFmtId="49" fontId="10" fillId="0" borderId="5" xfId="0" applyNumberFormat="1" applyFont="1" applyBorder="1" applyAlignment="1">
      <alignment horizontal="left"/>
    </xf>
    <xf numFmtId="16" fontId="10" fillId="0" borderId="5" xfId="0" applyNumberFormat="1" applyFont="1" applyBorder="1" applyAlignment="1">
      <alignment horizontal="right"/>
    </xf>
    <xf numFmtId="167" fontId="10" fillId="0" borderId="5" xfId="0" applyNumberFormat="1" applyFont="1" applyBorder="1" applyAlignment="1">
      <alignment horizontal="right"/>
    </xf>
    <xf numFmtId="167" fontId="12" fillId="0" borderId="5" xfId="0" applyNumberFormat="1" applyFont="1" applyBorder="1" applyAlignment="1">
      <alignment horizontal="right"/>
    </xf>
    <xf numFmtId="43" fontId="7" fillId="2" borderId="5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/>
    </xf>
    <xf numFmtId="43" fontId="7" fillId="2" borderId="3" xfId="1" applyFont="1" applyFill="1" applyBorder="1" applyAlignment="1">
      <alignment horizontal="center"/>
    </xf>
    <xf numFmtId="165" fontId="13" fillId="11" borderId="0" xfId="0" applyNumberFormat="1" applyFont="1" applyFill="1"/>
    <xf numFmtId="0" fontId="13" fillId="11" borderId="0" xfId="0" applyFont="1" applyFill="1"/>
    <xf numFmtId="43" fontId="0" fillId="0" borderId="0" xfId="0" applyNumberFormat="1"/>
    <xf numFmtId="167" fontId="7" fillId="2" borderId="1" xfId="1" applyNumberFormat="1" applyFont="1" applyFill="1" applyBorder="1" applyAlignment="1"/>
    <xf numFmtId="43" fontId="7" fillId="2" borderId="3" xfId="1" applyFont="1" applyFill="1" applyBorder="1" applyAlignment="1"/>
    <xf numFmtId="166" fontId="0" fillId="0" borderId="0" xfId="0" applyNumberForma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4" fontId="0" fillId="0" borderId="0" xfId="0" applyNumberFormat="1"/>
    <xf numFmtId="2" fontId="7" fillId="0" borderId="2" xfId="0" applyNumberFormat="1" applyFont="1" applyBorder="1" applyAlignment="1">
      <alignment vertical="center"/>
    </xf>
    <xf numFmtId="167" fontId="7" fillId="0" borderId="2" xfId="1" applyNumberFormat="1" applyFont="1" applyFill="1" applyBorder="1" applyAlignment="1"/>
    <xf numFmtId="43" fontId="7" fillId="0" borderId="2" xfId="1" applyFont="1" applyFill="1" applyBorder="1" applyAlignment="1"/>
    <xf numFmtId="0" fontId="9" fillId="0" borderId="2" xfId="0" applyFont="1" applyBorder="1"/>
    <xf numFmtId="167" fontId="7" fillId="0" borderId="3" xfId="0" applyNumberFormat="1" applyFont="1" applyBorder="1" applyAlignment="1">
      <alignment horizontal="center"/>
    </xf>
    <xf numFmtId="0" fontId="13" fillId="0" borderId="0" xfId="0" applyFont="1"/>
    <xf numFmtId="0" fontId="7" fillId="0" borderId="2" xfId="0" applyFont="1" applyBorder="1" applyAlignment="1">
      <alignment horizontal="right" vertical="center"/>
    </xf>
    <xf numFmtId="171" fontId="8" fillId="0" borderId="5" xfId="3" applyFont="1" applyFill="1" applyBorder="1" applyAlignment="1">
      <alignment horizontal="center"/>
    </xf>
    <xf numFmtId="171" fontId="9" fillId="0" borderId="5" xfId="3" applyFont="1" applyFill="1" applyBorder="1" applyAlignment="1">
      <alignment horizontal="right"/>
    </xf>
    <xf numFmtId="171" fontId="10" fillId="0" borderId="5" xfId="3" applyFont="1" applyFill="1" applyBorder="1" applyAlignment="1">
      <alignment horizontal="right"/>
    </xf>
    <xf numFmtId="0" fontId="9" fillId="0" borderId="0" xfId="0" applyFont="1"/>
    <xf numFmtId="171" fontId="0" fillId="0" borderId="0" xfId="0" applyNumberFormat="1"/>
    <xf numFmtId="165" fontId="0" fillId="0" borderId="0" xfId="0" applyNumberFormat="1"/>
    <xf numFmtId="167" fontId="7" fillId="2" borderId="1" xfId="3" applyNumberFormat="1" applyFont="1" applyFill="1" applyBorder="1" applyAlignment="1"/>
    <xf numFmtId="171" fontId="7" fillId="2" borderId="3" xfId="3" applyFont="1" applyFill="1" applyBorder="1" applyAlignment="1"/>
    <xf numFmtId="0" fontId="14" fillId="11" borderId="0" xfId="0" applyFont="1" applyFill="1"/>
    <xf numFmtId="0" fontId="2" fillId="12" borderId="7" xfId="0" applyFont="1" applyFill="1" applyBorder="1" applyAlignment="1">
      <alignment horizontal="center" wrapText="1"/>
    </xf>
    <xf numFmtId="0" fontId="2" fillId="12" borderId="5" xfId="0" applyFont="1" applyFill="1" applyBorder="1"/>
    <xf numFmtId="0" fontId="4" fillId="12" borderId="5" xfId="0" applyFont="1" applyFill="1" applyBorder="1"/>
    <xf numFmtId="2" fontId="4" fillId="12" borderId="5" xfId="0" applyNumberFormat="1" applyFont="1" applyFill="1" applyBorder="1"/>
    <xf numFmtId="167" fontId="15" fillId="14" borderId="5" xfId="0" applyNumberFormat="1" applyFont="1" applyFill="1" applyBorder="1"/>
    <xf numFmtId="167" fontId="4" fillId="12" borderId="5" xfId="0" applyNumberFormat="1" applyFont="1" applyFill="1" applyBorder="1"/>
    <xf numFmtId="2" fontId="2" fillId="12" borderId="5" xfId="0" applyNumberFormat="1" applyFont="1" applyFill="1" applyBorder="1"/>
    <xf numFmtId="0" fontId="16" fillId="15" borderId="5" xfId="0" applyFont="1" applyFill="1" applyBorder="1"/>
    <xf numFmtId="2" fontId="16" fillId="15" borderId="5" xfId="0" applyNumberFormat="1" applyFont="1" applyFill="1" applyBorder="1"/>
    <xf numFmtId="167" fontId="16" fillId="15" borderId="5" xfId="0" applyNumberFormat="1" applyFont="1" applyFill="1" applyBorder="1"/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/>
    <xf numFmtId="0" fontId="0" fillId="0" borderId="5" xfId="0" applyBorder="1"/>
    <xf numFmtId="2" fontId="0" fillId="0" borderId="5" xfId="0" applyNumberFormat="1" applyBorder="1"/>
    <xf numFmtId="167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6" xfId="0" applyBorder="1"/>
    <xf numFmtId="167" fontId="0" fillId="0" borderId="6" xfId="0" applyNumberFormat="1" applyBorder="1"/>
    <xf numFmtId="0" fontId="1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43" fontId="1" fillId="0" borderId="0" xfId="1" applyFont="1" applyFill="1" applyAlignment="1">
      <alignment horizontal="center"/>
    </xf>
    <xf numFmtId="43" fontId="15" fillId="0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43" fontId="18" fillId="0" borderId="0" xfId="1" applyFont="1" applyAlignment="1">
      <alignment horizontal="center"/>
    </xf>
    <xf numFmtId="171" fontId="1" fillId="0" borderId="0" xfId="3" applyFont="1" applyFill="1" applyAlignment="1">
      <alignment horizontal="center"/>
    </xf>
    <xf numFmtId="171" fontId="15" fillId="0" borderId="0" xfId="3" applyFont="1" applyFill="1" applyAlignment="1">
      <alignment horizontal="center"/>
    </xf>
    <xf numFmtId="171" fontId="0" fillId="0" borderId="0" xfId="3" applyFont="1" applyAlignment="1">
      <alignment horizontal="center"/>
    </xf>
    <xf numFmtId="171" fontId="18" fillId="0" borderId="0" xfId="3" applyFont="1" applyAlignment="1">
      <alignment horizontal="center"/>
    </xf>
    <xf numFmtId="171" fontId="18" fillId="0" borderId="0" xfId="3" applyFont="1" applyFill="1" applyAlignment="1">
      <alignment horizontal="center"/>
    </xf>
  </cellXfs>
  <cellStyles count="4">
    <cellStyle name="Millares" xfId="1" builtinId="3"/>
    <cellStyle name="Millares 2444" xfId="3" xr:uid="{6D7BCCC1-8463-4A38-8CD7-6A9E748DDF07}"/>
    <cellStyle name="Moneda" xfId="2" builtinId="4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6973-06CE-4D2F-A023-F55B1FD92731}">
  <dimension ref="A1:I393"/>
  <sheetViews>
    <sheetView tabSelected="1" topLeftCell="A375" workbookViewId="0">
      <selection activeCell="H400" sqref="H400"/>
    </sheetView>
  </sheetViews>
  <sheetFormatPr baseColWidth="10" defaultRowHeight="15" x14ac:dyDescent="0.25"/>
  <sheetData>
    <row r="1" spans="1:9" ht="63.75" thickBot="1" x14ac:dyDescent="0.3">
      <c r="A1" s="142" t="s">
        <v>86</v>
      </c>
      <c r="B1" s="142" t="s">
        <v>87</v>
      </c>
      <c r="C1" s="142" t="s">
        <v>88</v>
      </c>
      <c r="D1" s="142" t="s">
        <v>89</v>
      </c>
      <c r="E1" s="142" t="s">
        <v>90</v>
      </c>
      <c r="F1" s="142" t="s">
        <v>91</v>
      </c>
      <c r="G1" s="142" t="s">
        <v>92</v>
      </c>
      <c r="H1" s="142" t="s">
        <v>93</v>
      </c>
      <c r="I1" s="142" t="s">
        <v>94</v>
      </c>
    </row>
    <row r="2" spans="1:9" x14ac:dyDescent="0.25">
      <c r="A2" t="s">
        <v>95</v>
      </c>
      <c r="B2" s="143">
        <v>523165</v>
      </c>
      <c r="C2" s="144">
        <v>45261</v>
      </c>
      <c r="D2" s="145">
        <v>45261</v>
      </c>
      <c r="E2" s="143" t="s">
        <v>96</v>
      </c>
      <c r="F2" s="146">
        <v>0.3298611111111111</v>
      </c>
      <c r="G2" s="147">
        <v>11.21</v>
      </c>
      <c r="H2" s="148">
        <v>22100</v>
      </c>
      <c r="I2" s="148">
        <v>12000</v>
      </c>
    </row>
    <row r="3" spans="1:9" x14ac:dyDescent="0.25">
      <c r="A3" t="s">
        <v>97</v>
      </c>
      <c r="B3" s="143">
        <v>523166</v>
      </c>
      <c r="C3" s="144">
        <v>45261</v>
      </c>
      <c r="D3" s="145">
        <v>45261</v>
      </c>
      <c r="E3" s="143" t="s">
        <v>98</v>
      </c>
      <c r="F3" s="146">
        <v>0.3298611111111111</v>
      </c>
      <c r="G3" s="147">
        <v>0.34</v>
      </c>
      <c r="H3" s="148">
        <v>22100</v>
      </c>
      <c r="I3" s="148">
        <v>12000</v>
      </c>
    </row>
    <row r="4" spans="1:9" x14ac:dyDescent="0.25">
      <c r="A4" t="s">
        <v>97</v>
      </c>
      <c r="B4" s="143">
        <v>523171</v>
      </c>
      <c r="C4" s="144">
        <v>45261</v>
      </c>
      <c r="D4" s="145">
        <v>45261</v>
      </c>
      <c r="E4" s="143" t="s">
        <v>99</v>
      </c>
      <c r="F4" s="146">
        <v>0.33888888888888885</v>
      </c>
      <c r="G4" s="147">
        <v>1</v>
      </c>
      <c r="H4" s="148">
        <v>22100</v>
      </c>
      <c r="I4" s="148">
        <v>12000</v>
      </c>
    </row>
    <row r="5" spans="1:9" x14ac:dyDescent="0.25">
      <c r="A5" t="s">
        <v>97</v>
      </c>
      <c r="B5" s="143">
        <v>523173</v>
      </c>
      <c r="C5" s="144">
        <v>45261</v>
      </c>
      <c r="D5" s="145">
        <v>45261</v>
      </c>
      <c r="E5" s="143" t="s">
        <v>100</v>
      </c>
      <c r="F5" s="146">
        <v>0.34583333333333338</v>
      </c>
      <c r="G5" s="147">
        <v>10.19</v>
      </c>
      <c r="H5" s="148">
        <v>22100</v>
      </c>
      <c r="I5" s="148">
        <v>12000</v>
      </c>
    </row>
    <row r="6" spans="1:9" x14ac:dyDescent="0.25">
      <c r="A6" t="s">
        <v>101</v>
      </c>
      <c r="B6" s="143">
        <v>523176</v>
      </c>
      <c r="C6" s="144">
        <v>45261</v>
      </c>
      <c r="D6" s="145">
        <v>45261</v>
      </c>
      <c r="E6" s="143" t="s">
        <v>102</v>
      </c>
      <c r="F6" s="146">
        <v>0.35902777777777778</v>
      </c>
      <c r="G6" s="147">
        <v>9.16</v>
      </c>
      <c r="H6" s="148">
        <v>22100</v>
      </c>
      <c r="I6" s="148">
        <v>12000</v>
      </c>
    </row>
    <row r="7" spans="1:9" x14ac:dyDescent="0.25">
      <c r="A7" t="s">
        <v>103</v>
      </c>
      <c r="B7" s="143">
        <v>523187</v>
      </c>
      <c r="C7" s="144">
        <v>45261</v>
      </c>
      <c r="D7" s="145">
        <v>45261</v>
      </c>
      <c r="E7" s="143" t="s">
        <v>104</v>
      </c>
      <c r="F7" s="146">
        <v>0.3756944444444445</v>
      </c>
      <c r="G7" s="147">
        <v>12.81</v>
      </c>
      <c r="H7" s="148">
        <v>22100</v>
      </c>
      <c r="I7" s="148">
        <v>12000</v>
      </c>
    </row>
    <row r="8" spans="1:9" x14ac:dyDescent="0.25">
      <c r="A8" t="s">
        <v>101</v>
      </c>
      <c r="B8" s="143">
        <v>523250</v>
      </c>
      <c r="C8" s="144">
        <v>45261</v>
      </c>
      <c r="D8" s="145">
        <v>45261</v>
      </c>
      <c r="E8" s="143" t="s">
        <v>102</v>
      </c>
      <c r="F8" s="146">
        <v>0.51041666666666663</v>
      </c>
      <c r="G8" s="147">
        <v>7.99</v>
      </c>
      <c r="H8" s="148">
        <v>22100</v>
      </c>
      <c r="I8" s="148">
        <v>12000</v>
      </c>
    </row>
    <row r="9" spans="1:9" x14ac:dyDescent="0.25">
      <c r="A9" t="s">
        <v>103</v>
      </c>
      <c r="B9" s="143">
        <v>523284</v>
      </c>
      <c r="C9" s="144">
        <v>45261</v>
      </c>
      <c r="D9" s="145">
        <v>45261</v>
      </c>
      <c r="E9" s="143" t="s">
        <v>104</v>
      </c>
      <c r="F9" s="146">
        <v>0.58263888888888882</v>
      </c>
      <c r="G9" s="147">
        <v>12.57</v>
      </c>
      <c r="H9" s="148">
        <v>22100</v>
      </c>
      <c r="I9" s="148">
        <v>12000</v>
      </c>
    </row>
    <row r="10" spans="1:9" x14ac:dyDescent="0.25">
      <c r="A10" t="s">
        <v>95</v>
      </c>
      <c r="B10" s="143">
        <v>523304</v>
      </c>
      <c r="C10" s="144">
        <v>45261</v>
      </c>
      <c r="D10" s="145">
        <v>45261</v>
      </c>
      <c r="E10" s="143" t="s">
        <v>105</v>
      </c>
      <c r="F10" s="146">
        <v>0.62291666666666667</v>
      </c>
      <c r="G10" s="147">
        <v>4.63</v>
      </c>
      <c r="H10" s="148">
        <v>22100</v>
      </c>
      <c r="I10" s="148">
        <v>12000</v>
      </c>
    </row>
    <row r="11" spans="1:9" x14ac:dyDescent="0.25">
      <c r="A11" t="s">
        <v>95</v>
      </c>
      <c r="B11" s="143">
        <v>523306</v>
      </c>
      <c r="C11" s="144">
        <v>45261</v>
      </c>
      <c r="D11" s="145">
        <v>45261</v>
      </c>
      <c r="E11" s="143" t="s">
        <v>96</v>
      </c>
      <c r="F11" s="146">
        <v>0.63750000000000007</v>
      </c>
      <c r="G11" s="147">
        <v>10.27</v>
      </c>
      <c r="H11" s="148">
        <v>22100</v>
      </c>
      <c r="I11" s="148">
        <v>12000</v>
      </c>
    </row>
    <row r="12" spans="1:9" x14ac:dyDescent="0.25">
      <c r="A12" t="s">
        <v>103</v>
      </c>
      <c r="B12" s="143">
        <v>523316</v>
      </c>
      <c r="C12" s="144">
        <v>45261</v>
      </c>
      <c r="D12" s="145">
        <v>45261</v>
      </c>
      <c r="E12" s="143" t="s">
        <v>106</v>
      </c>
      <c r="F12" s="146">
        <v>0.65972222222222221</v>
      </c>
      <c r="G12" s="147">
        <v>9.4</v>
      </c>
      <c r="H12" s="148">
        <v>22100</v>
      </c>
      <c r="I12" s="148">
        <v>12000</v>
      </c>
    </row>
    <row r="13" spans="1:9" x14ac:dyDescent="0.25">
      <c r="A13" t="s">
        <v>97</v>
      </c>
      <c r="B13" s="143">
        <v>523319</v>
      </c>
      <c r="C13" s="144">
        <v>45261</v>
      </c>
      <c r="D13" s="145">
        <v>45261</v>
      </c>
      <c r="E13" s="143" t="s">
        <v>100</v>
      </c>
      <c r="F13" s="146">
        <v>0.66736111111111107</v>
      </c>
      <c r="G13" s="147">
        <v>9.94</v>
      </c>
      <c r="H13" s="148">
        <v>22100</v>
      </c>
      <c r="I13" s="148">
        <v>12000</v>
      </c>
    </row>
    <row r="14" spans="1:9" x14ac:dyDescent="0.25">
      <c r="A14" t="s">
        <v>101</v>
      </c>
      <c r="B14" s="143">
        <v>523320</v>
      </c>
      <c r="C14" s="144">
        <v>45261</v>
      </c>
      <c r="D14" s="145">
        <v>45261</v>
      </c>
      <c r="E14" s="143" t="s">
        <v>102</v>
      </c>
      <c r="F14" s="146">
        <v>0.67708333333333337</v>
      </c>
      <c r="G14" s="147">
        <v>7.78</v>
      </c>
      <c r="H14" s="148">
        <v>22100</v>
      </c>
      <c r="I14" s="148">
        <v>12000</v>
      </c>
    </row>
    <row r="15" spans="1:9" x14ac:dyDescent="0.25">
      <c r="A15" t="s">
        <v>107</v>
      </c>
      <c r="B15" s="143">
        <v>523345</v>
      </c>
      <c r="C15" s="144">
        <v>45261</v>
      </c>
      <c r="D15" s="145">
        <v>45261</v>
      </c>
      <c r="E15" s="143" t="s">
        <v>108</v>
      </c>
      <c r="F15" s="146">
        <v>0.83680555555555547</v>
      </c>
      <c r="G15" s="147">
        <v>5.0999999999999996</v>
      </c>
      <c r="H15" s="148">
        <v>22100</v>
      </c>
      <c r="I15" s="148">
        <v>12000</v>
      </c>
    </row>
    <row r="16" spans="1:9" x14ac:dyDescent="0.25">
      <c r="A16" t="s">
        <v>107</v>
      </c>
      <c r="B16" s="143">
        <v>523349</v>
      </c>
      <c r="C16" s="144">
        <v>45261</v>
      </c>
      <c r="D16" s="145">
        <v>45261</v>
      </c>
      <c r="E16" s="143" t="s">
        <v>104</v>
      </c>
      <c r="F16" s="146">
        <v>0.86041666666666661</v>
      </c>
      <c r="G16" s="147">
        <v>7.02</v>
      </c>
      <c r="H16" s="148">
        <v>22100</v>
      </c>
      <c r="I16" s="148">
        <v>12000</v>
      </c>
    </row>
    <row r="17" spans="1:9" x14ac:dyDescent="0.25">
      <c r="A17" t="s">
        <v>107</v>
      </c>
      <c r="B17" s="143">
        <v>523350</v>
      </c>
      <c r="C17" s="144">
        <v>45261</v>
      </c>
      <c r="D17" s="145">
        <v>45261</v>
      </c>
      <c r="E17" s="143" t="s">
        <v>102</v>
      </c>
      <c r="F17" s="146">
        <v>0.86736111111111114</v>
      </c>
      <c r="G17" s="147">
        <v>6.24</v>
      </c>
      <c r="H17" s="148">
        <v>22100</v>
      </c>
      <c r="I17" s="148">
        <v>12000</v>
      </c>
    </row>
    <row r="18" spans="1:9" x14ac:dyDescent="0.25">
      <c r="A18" t="s">
        <v>107</v>
      </c>
      <c r="B18" s="143">
        <v>523351</v>
      </c>
      <c r="C18" s="144">
        <v>45261</v>
      </c>
      <c r="D18" s="145">
        <v>45261</v>
      </c>
      <c r="E18" s="143" t="s">
        <v>109</v>
      </c>
      <c r="F18" s="146">
        <v>0.86875000000000002</v>
      </c>
      <c r="G18" s="147">
        <v>6.02</v>
      </c>
      <c r="H18" s="148">
        <v>22100</v>
      </c>
      <c r="I18" s="148">
        <v>12000</v>
      </c>
    </row>
    <row r="19" spans="1:9" x14ac:dyDescent="0.25">
      <c r="A19" t="s">
        <v>110</v>
      </c>
      <c r="B19" s="143">
        <v>523393</v>
      </c>
      <c r="C19" s="144">
        <v>45262</v>
      </c>
      <c r="D19" s="145">
        <v>45262</v>
      </c>
      <c r="E19" s="143" t="s">
        <v>102</v>
      </c>
      <c r="F19" s="146">
        <v>0.34930555555555554</v>
      </c>
      <c r="G19" s="147">
        <v>11.99</v>
      </c>
      <c r="H19" s="148">
        <v>22100</v>
      </c>
      <c r="I19" s="148">
        <v>12000</v>
      </c>
    </row>
    <row r="20" spans="1:9" x14ac:dyDescent="0.25">
      <c r="A20" t="s">
        <v>111</v>
      </c>
      <c r="B20" s="143">
        <v>523400</v>
      </c>
      <c r="C20" s="144">
        <v>45262</v>
      </c>
      <c r="D20" s="145">
        <v>45262</v>
      </c>
      <c r="E20" s="143" t="s">
        <v>112</v>
      </c>
      <c r="F20" s="146">
        <v>0.37222222222222223</v>
      </c>
      <c r="G20" s="147">
        <v>11.76</v>
      </c>
      <c r="H20" s="148">
        <v>22100</v>
      </c>
      <c r="I20" s="148">
        <v>12000</v>
      </c>
    </row>
    <row r="21" spans="1:9" x14ac:dyDescent="0.25">
      <c r="A21" t="s">
        <v>113</v>
      </c>
      <c r="B21" s="143">
        <v>523418</v>
      </c>
      <c r="C21" s="144">
        <v>45262</v>
      </c>
      <c r="D21" s="145">
        <v>45262</v>
      </c>
      <c r="E21" s="143" t="s">
        <v>104</v>
      </c>
      <c r="F21" s="146">
        <v>0.40208333333333335</v>
      </c>
      <c r="G21" s="147">
        <v>12.54</v>
      </c>
      <c r="H21" s="148">
        <v>22100</v>
      </c>
      <c r="I21" s="148">
        <v>12000</v>
      </c>
    </row>
    <row r="22" spans="1:9" x14ac:dyDescent="0.25">
      <c r="A22" t="s">
        <v>114</v>
      </c>
      <c r="B22" s="143">
        <v>523421</v>
      </c>
      <c r="C22" s="144">
        <v>45262</v>
      </c>
      <c r="D22" s="145">
        <v>45262</v>
      </c>
      <c r="E22" s="143" t="s">
        <v>105</v>
      </c>
      <c r="F22" s="146">
        <v>0.40763888888888888</v>
      </c>
      <c r="G22" s="147">
        <v>13.82</v>
      </c>
      <c r="H22" s="148">
        <v>22100</v>
      </c>
      <c r="I22" s="148">
        <v>12000</v>
      </c>
    </row>
    <row r="23" spans="1:9" x14ac:dyDescent="0.25">
      <c r="A23" t="s">
        <v>111</v>
      </c>
      <c r="B23" s="143">
        <v>523448</v>
      </c>
      <c r="C23" s="144">
        <v>45262</v>
      </c>
      <c r="D23" s="145">
        <v>45262</v>
      </c>
      <c r="E23" s="143" t="s">
        <v>99</v>
      </c>
      <c r="F23" s="146">
        <v>0.47152777777777777</v>
      </c>
      <c r="G23" s="147">
        <v>1.28</v>
      </c>
      <c r="H23" s="148">
        <v>22100</v>
      </c>
      <c r="I23" s="148">
        <v>12000</v>
      </c>
    </row>
    <row r="24" spans="1:9" x14ac:dyDescent="0.25">
      <c r="A24" t="s">
        <v>113</v>
      </c>
      <c r="B24" s="143">
        <v>523452</v>
      </c>
      <c r="C24" s="144">
        <v>45262</v>
      </c>
      <c r="D24" s="145">
        <v>45262</v>
      </c>
      <c r="E24" s="143" t="s">
        <v>98</v>
      </c>
      <c r="F24" s="146">
        <v>0.47430555555555554</v>
      </c>
      <c r="G24" s="147">
        <v>1.47</v>
      </c>
      <c r="H24" s="148">
        <v>22100</v>
      </c>
      <c r="I24" s="148">
        <v>12000</v>
      </c>
    </row>
    <row r="25" spans="1:9" x14ac:dyDescent="0.25">
      <c r="A25" t="s">
        <v>110</v>
      </c>
      <c r="B25" s="143">
        <v>523463</v>
      </c>
      <c r="C25" s="144">
        <v>45262</v>
      </c>
      <c r="D25" s="145">
        <v>45262</v>
      </c>
      <c r="E25" s="143" t="s">
        <v>102</v>
      </c>
      <c r="F25" s="146">
        <v>0.52847222222222223</v>
      </c>
      <c r="G25" s="147">
        <v>11.3</v>
      </c>
      <c r="H25" s="148">
        <v>22100</v>
      </c>
      <c r="I25" s="148">
        <v>12000</v>
      </c>
    </row>
    <row r="26" spans="1:9" x14ac:dyDescent="0.25">
      <c r="A26" t="s">
        <v>111</v>
      </c>
      <c r="B26" s="143">
        <v>523467</v>
      </c>
      <c r="C26" s="144">
        <v>45262</v>
      </c>
      <c r="D26" s="145">
        <v>45262</v>
      </c>
      <c r="E26" s="143" t="s">
        <v>112</v>
      </c>
      <c r="F26" s="146">
        <v>0.54027777777777775</v>
      </c>
      <c r="G26" s="147">
        <v>7.88</v>
      </c>
      <c r="H26" s="148">
        <v>22100</v>
      </c>
      <c r="I26" s="148">
        <v>12000</v>
      </c>
    </row>
    <row r="27" spans="1:9" x14ac:dyDescent="0.25">
      <c r="A27" t="s">
        <v>114</v>
      </c>
      <c r="B27" s="143">
        <v>523502</v>
      </c>
      <c r="C27" s="144">
        <v>45262</v>
      </c>
      <c r="D27" s="145">
        <v>45262</v>
      </c>
      <c r="E27" s="143" t="s">
        <v>105</v>
      </c>
      <c r="F27" s="146">
        <v>0.65555555555555556</v>
      </c>
      <c r="G27" s="147">
        <v>13.15</v>
      </c>
      <c r="H27" s="148">
        <v>22100</v>
      </c>
      <c r="I27" s="148">
        <v>12000</v>
      </c>
    </row>
    <row r="28" spans="1:9" x14ac:dyDescent="0.25">
      <c r="A28" t="s">
        <v>111</v>
      </c>
      <c r="B28" s="143">
        <v>523506</v>
      </c>
      <c r="C28" s="144">
        <v>45262</v>
      </c>
      <c r="D28" s="145">
        <v>45262</v>
      </c>
      <c r="E28" s="143" t="s">
        <v>115</v>
      </c>
      <c r="F28" s="146">
        <v>0.68541666666666667</v>
      </c>
      <c r="G28" s="147">
        <v>9.3000000000000007</v>
      </c>
      <c r="H28" s="148">
        <v>22100</v>
      </c>
      <c r="I28" s="148">
        <v>12000</v>
      </c>
    </row>
    <row r="29" spans="1:9" x14ac:dyDescent="0.25">
      <c r="A29" t="s">
        <v>113</v>
      </c>
      <c r="B29" s="143">
        <v>523507</v>
      </c>
      <c r="C29" s="144">
        <v>45262</v>
      </c>
      <c r="D29" s="145">
        <v>45262</v>
      </c>
      <c r="E29" s="143" t="s">
        <v>104</v>
      </c>
      <c r="F29" s="146">
        <v>0.6875</v>
      </c>
      <c r="G29" s="147">
        <v>13.02</v>
      </c>
      <c r="H29" s="148">
        <v>22100</v>
      </c>
      <c r="I29" s="148">
        <v>12000</v>
      </c>
    </row>
    <row r="30" spans="1:9" x14ac:dyDescent="0.25">
      <c r="A30" t="s">
        <v>107</v>
      </c>
      <c r="B30" s="143">
        <v>523522</v>
      </c>
      <c r="C30" s="144">
        <v>45262</v>
      </c>
      <c r="D30" s="145">
        <v>45262</v>
      </c>
      <c r="E30" s="143" t="s">
        <v>116</v>
      </c>
      <c r="F30" s="146">
        <v>0.90486111111111101</v>
      </c>
      <c r="G30" s="147">
        <v>4.6100000000000003</v>
      </c>
      <c r="H30" s="148">
        <v>22100</v>
      </c>
      <c r="I30" s="148">
        <v>12000</v>
      </c>
    </row>
    <row r="31" spans="1:9" x14ac:dyDescent="0.25">
      <c r="A31" t="s">
        <v>117</v>
      </c>
      <c r="B31" s="143">
        <v>523526</v>
      </c>
      <c r="C31" s="144">
        <v>45264</v>
      </c>
      <c r="D31" s="145">
        <v>45264</v>
      </c>
      <c r="E31" s="143" t="s">
        <v>118</v>
      </c>
      <c r="F31" s="146">
        <v>0.19722222222222222</v>
      </c>
      <c r="G31" s="147">
        <v>8.35</v>
      </c>
      <c r="H31" s="148">
        <v>22100</v>
      </c>
      <c r="I31" s="148">
        <v>12000</v>
      </c>
    </row>
    <row r="32" spans="1:9" x14ac:dyDescent="0.25">
      <c r="A32" t="s">
        <v>119</v>
      </c>
      <c r="B32" s="143">
        <v>523562</v>
      </c>
      <c r="C32" s="144">
        <v>45264</v>
      </c>
      <c r="D32" s="145">
        <v>45264</v>
      </c>
      <c r="E32" s="143" t="s">
        <v>102</v>
      </c>
      <c r="F32" s="146">
        <v>0.37361111111111112</v>
      </c>
      <c r="G32" s="147">
        <v>9.83</v>
      </c>
      <c r="H32" s="148">
        <v>22100</v>
      </c>
      <c r="I32" s="148">
        <v>12000</v>
      </c>
    </row>
    <row r="33" spans="1:9" x14ac:dyDescent="0.25">
      <c r="A33" t="s">
        <v>120</v>
      </c>
      <c r="B33" s="143">
        <v>523568</v>
      </c>
      <c r="C33" s="144">
        <v>45264</v>
      </c>
      <c r="D33" s="145">
        <v>45264</v>
      </c>
      <c r="E33" s="143" t="s">
        <v>100</v>
      </c>
      <c r="F33" s="146">
        <v>0.38125000000000003</v>
      </c>
      <c r="G33" s="147">
        <v>11.94</v>
      </c>
      <c r="H33" s="148">
        <v>22100</v>
      </c>
      <c r="I33" s="148">
        <v>12000</v>
      </c>
    </row>
    <row r="34" spans="1:9" x14ac:dyDescent="0.25">
      <c r="A34" t="s">
        <v>121</v>
      </c>
      <c r="B34" s="143">
        <v>523586</v>
      </c>
      <c r="C34" s="144">
        <v>45264</v>
      </c>
      <c r="D34" s="145">
        <v>45264</v>
      </c>
      <c r="E34" s="143" t="s">
        <v>104</v>
      </c>
      <c r="F34" s="146">
        <v>0.41319444444444442</v>
      </c>
      <c r="G34" s="147">
        <v>10.94</v>
      </c>
      <c r="H34" s="148">
        <v>22100</v>
      </c>
      <c r="I34" s="148">
        <v>12000</v>
      </c>
    </row>
    <row r="35" spans="1:9" x14ac:dyDescent="0.25">
      <c r="A35" t="s">
        <v>122</v>
      </c>
      <c r="B35" s="143">
        <v>523587</v>
      </c>
      <c r="C35" s="144">
        <v>45264</v>
      </c>
      <c r="D35" s="145">
        <v>45264</v>
      </c>
      <c r="E35" s="143" t="s">
        <v>96</v>
      </c>
      <c r="F35" s="146">
        <v>0.41388888888888892</v>
      </c>
      <c r="G35" s="147">
        <v>11.69</v>
      </c>
      <c r="H35" s="148">
        <v>22100</v>
      </c>
      <c r="I35" s="148">
        <v>12000</v>
      </c>
    </row>
    <row r="36" spans="1:9" x14ac:dyDescent="0.25">
      <c r="A36" t="s">
        <v>120</v>
      </c>
      <c r="B36" s="143">
        <v>523644</v>
      </c>
      <c r="C36" s="144">
        <v>45264</v>
      </c>
      <c r="D36" s="145">
        <v>45264</v>
      </c>
      <c r="E36" s="143" t="s">
        <v>98</v>
      </c>
      <c r="F36" s="146">
        <v>0.52500000000000002</v>
      </c>
      <c r="G36" s="147">
        <v>0.16</v>
      </c>
      <c r="H36" s="148">
        <v>22100</v>
      </c>
      <c r="I36" s="148">
        <v>12000</v>
      </c>
    </row>
    <row r="37" spans="1:9" x14ac:dyDescent="0.25">
      <c r="A37" t="s">
        <v>119</v>
      </c>
      <c r="B37" s="143">
        <v>523671</v>
      </c>
      <c r="C37" s="144">
        <v>45264</v>
      </c>
      <c r="D37" s="145">
        <v>45264</v>
      </c>
      <c r="E37" s="143" t="s">
        <v>102</v>
      </c>
      <c r="F37" s="146">
        <v>0.56944444444444442</v>
      </c>
      <c r="G37" s="147">
        <v>11.71</v>
      </c>
      <c r="H37" s="148">
        <v>22100</v>
      </c>
      <c r="I37" s="148">
        <v>12000</v>
      </c>
    </row>
    <row r="38" spans="1:9" x14ac:dyDescent="0.25">
      <c r="A38" t="s">
        <v>120</v>
      </c>
      <c r="B38" s="143">
        <v>523681</v>
      </c>
      <c r="C38" s="144">
        <v>45264</v>
      </c>
      <c r="D38" s="145">
        <v>45264</v>
      </c>
      <c r="E38" s="143" t="s">
        <v>100</v>
      </c>
      <c r="F38" s="146">
        <v>0.5805555555555556</v>
      </c>
      <c r="G38" s="147">
        <v>10.32</v>
      </c>
      <c r="H38" s="148">
        <v>22100</v>
      </c>
      <c r="I38" s="148">
        <v>12000</v>
      </c>
    </row>
    <row r="39" spans="1:9" x14ac:dyDescent="0.25">
      <c r="A39" t="s">
        <v>120</v>
      </c>
      <c r="B39" s="143">
        <v>523695</v>
      </c>
      <c r="C39" s="144">
        <v>45264</v>
      </c>
      <c r="D39" s="145">
        <v>45264</v>
      </c>
      <c r="E39" s="143" t="s">
        <v>98</v>
      </c>
      <c r="F39" s="146">
        <v>0.60347222222222219</v>
      </c>
      <c r="G39" s="147">
        <v>0.28999999999999998</v>
      </c>
      <c r="H39" s="148">
        <v>22100</v>
      </c>
      <c r="I39" s="148">
        <v>12000</v>
      </c>
    </row>
    <row r="40" spans="1:9" x14ac:dyDescent="0.25">
      <c r="A40" t="s">
        <v>121</v>
      </c>
      <c r="B40" s="143">
        <v>523698</v>
      </c>
      <c r="C40" s="144">
        <v>45264</v>
      </c>
      <c r="D40" s="145">
        <v>45264</v>
      </c>
      <c r="E40" s="143" t="s">
        <v>104</v>
      </c>
      <c r="F40" s="146">
        <v>0.60833333333333328</v>
      </c>
      <c r="G40" s="147">
        <v>11.71</v>
      </c>
      <c r="H40" s="148">
        <v>22100</v>
      </c>
      <c r="I40" s="148">
        <v>12000</v>
      </c>
    </row>
    <row r="41" spans="1:9" x14ac:dyDescent="0.25">
      <c r="A41" t="s">
        <v>122</v>
      </c>
      <c r="B41" s="143">
        <v>523701</v>
      </c>
      <c r="C41" s="144">
        <v>45264</v>
      </c>
      <c r="D41" s="145">
        <v>45264</v>
      </c>
      <c r="E41" s="143" t="s">
        <v>96</v>
      </c>
      <c r="F41" s="146">
        <v>0.61249999999999993</v>
      </c>
      <c r="G41" s="147">
        <v>10.119999999999999</v>
      </c>
      <c r="H41" s="148">
        <v>22100</v>
      </c>
      <c r="I41" s="148">
        <v>12000</v>
      </c>
    </row>
    <row r="42" spans="1:9" x14ac:dyDescent="0.25">
      <c r="A42" t="s">
        <v>119</v>
      </c>
      <c r="B42" s="143">
        <v>523740</v>
      </c>
      <c r="C42" s="144">
        <v>45264</v>
      </c>
      <c r="D42" s="145">
        <v>45264</v>
      </c>
      <c r="E42" s="143" t="s">
        <v>102</v>
      </c>
      <c r="F42" s="146">
        <v>0.73958333333333337</v>
      </c>
      <c r="G42" s="147">
        <v>5.38</v>
      </c>
      <c r="H42" s="148">
        <v>22100</v>
      </c>
      <c r="I42" s="148">
        <v>12000</v>
      </c>
    </row>
    <row r="43" spans="1:9" x14ac:dyDescent="0.25">
      <c r="A43" t="s">
        <v>121</v>
      </c>
      <c r="B43" s="143">
        <v>523747</v>
      </c>
      <c r="C43" s="144">
        <v>45264</v>
      </c>
      <c r="D43" s="145">
        <v>45264</v>
      </c>
      <c r="E43" s="143" t="s">
        <v>104</v>
      </c>
      <c r="F43" s="146">
        <v>0.7729166666666667</v>
      </c>
      <c r="G43" s="147">
        <v>6.52</v>
      </c>
      <c r="H43" s="148">
        <v>22100</v>
      </c>
      <c r="I43" s="148">
        <v>12000</v>
      </c>
    </row>
    <row r="44" spans="1:9" x14ac:dyDescent="0.25">
      <c r="A44" t="s">
        <v>107</v>
      </c>
      <c r="B44" s="143">
        <v>523755</v>
      </c>
      <c r="C44" s="144">
        <v>45264</v>
      </c>
      <c r="D44" s="145">
        <v>45264</v>
      </c>
      <c r="E44" s="143" t="s">
        <v>123</v>
      </c>
      <c r="F44" s="146">
        <v>0.7944444444444444</v>
      </c>
      <c r="G44" s="147">
        <v>0.39</v>
      </c>
      <c r="H44" s="148">
        <v>22100</v>
      </c>
      <c r="I44" s="148">
        <v>12000</v>
      </c>
    </row>
    <row r="45" spans="1:9" x14ac:dyDescent="0.25">
      <c r="A45" t="s">
        <v>120</v>
      </c>
      <c r="B45" s="143">
        <v>523756</v>
      </c>
      <c r="C45" s="144">
        <v>45264</v>
      </c>
      <c r="D45" s="145">
        <v>45264</v>
      </c>
      <c r="E45" s="143" t="s">
        <v>100</v>
      </c>
      <c r="F45" s="146">
        <v>0.79791666666666661</v>
      </c>
      <c r="G45" s="147">
        <v>12.05</v>
      </c>
      <c r="H45" s="148">
        <v>22100</v>
      </c>
      <c r="I45" s="148">
        <v>12000</v>
      </c>
    </row>
    <row r="46" spans="1:9" x14ac:dyDescent="0.25">
      <c r="A46" t="s">
        <v>122</v>
      </c>
      <c r="B46" s="143">
        <v>523761</v>
      </c>
      <c r="C46" s="144">
        <v>45264</v>
      </c>
      <c r="D46" s="145">
        <v>45264</v>
      </c>
      <c r="E46" s="143" t="s">
        <v>96</v>
      </c>
      <c r="F46" s="146">
        <v>0.81319444444444444</v>
      </c>
      <c r="G46" s="147">
        <v>10</v>
      </c>
      <c r="H46" s="148">
        <v>22100</v>
      </c>
      <c r="I46" s="148">
        <v>12000</v>
      </c>
    </row>
    <row r="47" spans="1:9" x14ac:dyDescent="0.25">
      <c r="A47" t="s">
        <v>107</v>
      </c>
      <c r="B47" s="143">
        <v>523784</v>
      </c>
      <c r="C47" s="144">
        <v>45264</v>
      </c>
      <c r="D47" s="145">
        <v>45264</v>
      </c>
      <c r="E47" s="143" t="s">
        <v>124</v>
      </c>
      <c r="F47" s="146">
        <v>0.94027777777777777</v>
      </c>
      <c r="G47" s="147">
        <v>11.52</v>
      </c>
      <c r="H47" s="148">
        <v>22100</v>
      </c>
      <c r="I47" s="148">
        <v>12000</v>
      </c>
    </row>
    <row r="48" spans="1:9" x14ac:dyDescent="0.25">
      <c r="A48" t="s">
        <v>107</v>
      </c>
      <c r="B48" s="143">
        <v>523786</v>
      </c>
      <c r="C48" s="144">
        <v>45264</v>
      </c>
      <c r="D48" s="145">
        <v>45264</v>
      </c>
      <c r="E48" s="143" t="s">
        <v>109</v>
      </c>
      <c r="F48" s="146">
        <v>0.95277777777777783</v>
      </c>
      <c r="G48" s="147">
        <v>9.65</v>
      </c>
      <c r="H48" s="148">
        <v>22100</v>
      </c>
      <c r="I48" s="148">
        <v>12000</v>
      </c>
    </row>
    <row r="49" spans="1:9" x14ac:dyDescent="0.25">
      <c r="A49" t="s">
        <v>107</v>
      </c>
      <c r="B49" s="143">
        <v>523788</v>
      </c>
      <c r="C49" s="144">
        <v>45264</v>
      </c>
      <c r="D49" s="145">
        <v>45264</v>
      </c>
      <c r="E49" s="143" t="s">
        <v>125</v>
      </c>
      <c r="F49" s="146">
        <v>0.96527777777777779</v>
      </c>
      <c r="G49" s="147">
        <v>11.82</v>
      </c>
      <c r="H49" s="148">
        <v>22100</v>
      </c>
      <c r="I49" s="148">
        <v>12000</v>
      </c>
    </row>
    <row r="50" spans="1:9" x14ac:dyDescent="0.25">
      <c r="A50" t="s">
        <v>107</v>
      </c>
      <c r="B50" s="143">
        <v>523789</v>
      </c>
      <c r="C50" s="144">
        <v>45264</v>
      </c>
      <c r="D50" s="145">
        <v>45264</v>
      </c>
      <c r="E50" s="143" t="s">
        <v>126</v>
      </c>
      <c r="F50" s="146">
        <v>0.98888888888888893</v>
      </c>
      <c r="G50" s="147">
        <v>9.9499999999999993</v>
      </c>
      <c r="H50" s="148">
        <v>22100</v>
      </c>
      <c r="I50" s="148">
        <v>12000</v>
      </c>
    </row>
    <row r="51" spans="1:9" x14ac:dyDescent="0.25">
      <c r="A51" t="s">
        <v>97</v>
      </c>
      <c r="B51" s="143">
        <v>523806</v>
      </c>
      <c r="C51" s="144">
        <v>45265</v>
      </c>
      <c r="D51" s="145">
        <v>45265</v>
      </c>
      <c r="E51" s="143" t="s">
        <v>99</v>
      </c>
      <c r="F51" s="146">
        <v>0.31944444444444448</v>
      </c>
      <c r="G51" s="147">
        <v>1.97</v>
      </c>
      <c r="H51" s="148">
        <v>22100</v>
      </c>
      <c r="I51" s="148">
        <v>12000</v>
      </c>
    </row>
    <row r="52" spans="1:9" x14ac:dyDescent="0.25">
      <c r="A52" t="s">
        <v>95</v>
      </c>
      <c r="B52" s="143">
        <v>523816</v>
      </c>
      <c r="C52" s="144">
        <v>45265</v>
      </c>
      <c r="D52" s="145">
        <v>45265</v>
      </c>
      <c r="E52" s="143" t="s">
        <v>96</v>
      </c>
      <c r="F52" s="146">
        <v>0.34861111111111115</v>
      </c>
      <c r="G52" s="147">
        <v>12.53</v>
      </c>
      <c r="H52" s="148">
        <v>22100</v>
      </c>
      <c r="I52" s="148">
        <v>12000</v>
      </c>
    </row>
    <row r="53" spans="1:9" x14ac:dyDescent="0.25">
      <c r="A53" t="s">
        <v>103</v>
      </c>
      <c r="B53" s="143">
        <v>523828</v>
      </c>
      <c r="C53" s="144">
        <v>45265</v>
      </c>
      <c r="D53" s="145">
        <v>45265</v>
      </c>
      <c r="E53" s="143" t="s">
        <v>104</v>
      </c>
      <c r="F53" s="146">
        <v>0.37361111111111112</v>
      </c>
      <c r="G53" s="147">
        <v>10.98</v>
      </c>
      <c r="H53" s="148">
        <v>22100</v>
      </c>
      <c r="I53" s="148">
        <v>12000</v>
      </c>
    </row>
    <row r="54" spans="1:9" x14ac:dyDescent="0.25">
      <c r="A54" t="s">
        <v>101</v>
      </c>
      <c r="B54" s="143">
        <v>523832</v>
      </c>
      <c r="C54" s="144">
        <v>45265</v>
      </c>
      <c r="D54" s="145">
        <v>45265</v>
      </c>
      <c r="E54" s="143" t="s">
        <v>102</v>
      </c>
      <c r="F54" s="146">
        <v>0.38194444444444442</v>
      </c>
      <c r="G54" s="147">
        <v>10.57</v>
      </c>
      <c r="H54" s="148">
        <v>22100</v>
      </c>
      <c r="I54" s="148">
        <v>12000</v>
      </c>
    </row>
    <row r="55" spans="1:9" x14ac:dyDescent="0.25">
      <c r="A55" t="s">
        <v>97</v>
      </c>
      <c r="B55" s="143">
        <v>523877</v>
      </c>
      <c r="C55" s="144">
        <v>45265</v>
      </c>
      <c r="D55" s="145">
        <v>45265</v>
      </c>
      <c r="E55" s="143" t="s">
        <v>100</v>
      </c>
      <c r="F55" s="146">
        <v>0.47291666666666665</v>
      </c>
      <c r="G55" s="147">
        <v>10.83</v>
      </c>
      <c r="H55" s="148">
        <v>22100</v>
      </c>
      <c r="I55" s="148">
        <v>12000</v>
      </c>
    </row>
    <row r="56" spans="1:9" x14ac:dyDescent="0.25">
      <c r="A56" t="s">
        <v>101</v>
      </c>
      <c r="B56" s="143">
        <v>523945</v>
      </c>
      <c r="C56" s="144">
        <v>45265</v>
      </c>
      <c r="D56" s="145">
        <v>45265</v>
      </c>
      <c r="E56" s="143" t="s">
        <v>102</v>
      </c>
      <c r="F56" s="146">
        <v>0.60416666666666663</v>
      </c>
      <c r="G56" s="147">
        <v>12.56</v>
      </c>
      <c r="H56" s="148">
        <v>22100</v>
      </c>
      <c r="I56" s="148">
        <v>12000</v>
      </c>
    </row>
    <row r="57" spans="1:9" x14ac:dyDescent="0.25">
      <c r="A57" t="s">
        <v>103</v>
      </c>
      <c r="B57" s="143">
        <v>523954</v>
      </c>
      <c r="C57" s="144">
        <v>45265</v>
      </c>
      <c r="D57" s="145">
        <v>45265</v>
      </c>
      <c r="E57" s="143" t="s">
        <v>98</v>
      </c>
      <c r="F57" s="146">
        <v>0.62569444444444444</v>
      </c>
      <c r="G57" s="147">
        <v>0.8</v>
      </c>
      <c r="H57" s="148">
        <v>22100</v>
      </c>
      <c r="I57" s="148">
        <v>12000</v>
      </c>
    </row>
    <row r="58" spans="1:9" x14ac:dyDescent="0.25">
      <c r="A58" t="s">
        <v>95</v>
      </c>
      <c r="B58" s="143">
        <v>523969</v>
      </c>
      <c r="C58" s="144">
        <v>45265</v>
      </c>
      <c r="D58" s="145">
        <v>45265</v>
      </c>
      <c r="E58" s="143" t="s">
        <v>96</v>
      </c>
      <c r="F58" s="146">
        <v>0.67569444444444438</v>
      </c>
      <c r="G58" s="147">
        <v>12.42</v>
      </c>
      <c r="H58" s="148">
        <v>22100</v>
      </c>
      <c r="I58" s="148">
        <v>12000</v>
      </c>
    </row>
    <row r="59" spans="1:9" x14ac:dyDescent="0.25">
      <c r="A59" t="s">
        <v>103</v>
      </c>
      <c r="B59" s="143">
        <v>523976</v>
      </c>
      <c r="C59" s="144">
        <v>45265</v>
      </c>
      <c r="D59" s="145">
        <v>45265</v>
      </c>
      <c r="E59" s="143" t="s">
        <v>104</v>
      </c>
      <c r="F59" s="146">
        <v>0.69861111111111107</v>
      </c>
      <c r="G59" s="147">
        <v>11.56</v>
      </c>
      <c r="H59" s="148">
        <v>22100</v>
      </c>
      <c r="I59" s="148">
        <v>12000</v>
      </c>
    </row>
    <row r="60" spans="1:9" x14ac:dyDescent="0.25">
      <c r="A60" t="s">
        <v>103</v>
      </c>
      <c r="B60" s="143">
        <v>524015</v>
      </c>
      <c r="C60" s="144">
        <v>45265</v>
      </c>
      <c r="D60" s="145">
        <v>45265</v>
      </c>
      <c r="E60" s="143" t="s">
        <v>124</v>
      </c>
      <c r="F60" s="146">
        <v>0.86319444444444438</v>
      </c>
      <c r="G60" s="147">
        <v>9.31</v>
      </c>
      <c r="H60" s="148">
        <v>22100</v>
      </c>
      <c r="I60" s="148">
        <v>12000</v>
      </c>
    </row>
    <row r="61" spans="1:9" x14ac:dyDescent="0.25">
      <c r="A61" t="s">
        <v>97</v>
      </c>
      <c r="B61" s="143">
        <v>524020</v>
      </c>
      <c r="C61" s="144">
        <v>45265</v>
      </c>
      <c r="D61" s="145">
        <v>45265</v>
      </c>
      <c r="E61" s="143" t="s">
        <v>127</v>
      </c>
      <c r="F61" s="146">
        <v>0.88611111111111107</v>
      </c>
      <c r="G61" s="147">
        <v>13.59</v>
      </c>
      <c r="H61" s="148">
        <v>22100</v>
      </c>
      <c r="I61" s="148">
        <v>12000</v>
      </c>
    </row>
    <row r="62" spans="1:9" x14ac:dyDescent="0.25">
      <c r="A62" t="s">
        <v>95</v>
      </c>
      <c r="B62" s="143">
        <v>524021</v>
      </c>
      <c r="C62" s="144">
        <v>45265</v>
      </c>
      <c r="D62" s="145">
        <v>45265</v>
      </c>
      <c r="E62" s="143" t="s">
        <v>96</v>
      </c>
      <c r="F62" s="146">
        <v>0.89374999999999993</v>
      </c>
      <c r="G62" s="147">
        <v>9.11</v>
      </c>
      <c r="H62" s="148">
        <v>22100</v>
      </c>
      <c r="I62" s="148">
        <v>12000</v>
      </c>
    </row>
    <row r="63" spans="1:9" x14ac:dyDescent="0.25">
      <c r="A63" t="s">
        <v>101</v>
      </c>
      <c r="B63" s="143">
        <v>524023</v>
      </c>
      <c r="C63" s="144">
        <v>45265</v>
      </c>
      <c r="D63" s="145">
        <v>45265</v>
      </c>
      <c r="E63" s="143" t="s">
        <v>102</v>
      </c>
      <c r="F63" s="146">
        <v>0.89513888888888893</v>
      </c>
      <c r="G63" s="147">
        <v>12.05</v>
      </c>
      <c r="H63" s="148">
        <v>22100</v>
      </c>
      <c r="I63" s="148">
        <v>12000</v>
      </c>
    </row>
    <row r="64" spans="1:9" x14ac:dyDescent="0.25">
      <c r="A64" t="s">
        <v>97</v>
      </c>
      <c r="B64" s="143">
        <v>524024</v>
      </c>
      <c r="C64" s="144">
        <v>45265</v>
      </c>
      <c r="D64" s="145">
        <v>45265</v>
      </c>
      <c r="E64" s="143" t="s">
        <v>100</v>
      </c>
      <c r="F64" s="146">
        <v>0.89583333333333337</v>
      </c>
      <c r="G64" s="147">
        <v>12.3</v>
      </c>
      <c r="H64" s="148">
        <v>22100</v>
      </c>
      <c r="I64" s="148">
        <v>12000</v>
      </c>
    </row>
    <row r="65" spans="1:9" x14ac:dyDescent="0.25">
      <c r="A65" t="s">
        <v>97</v>
      </c>
      <c r="B65" s="143">
        <v>524025</v>
      </c>
      <c r="C65" s="144">
        <v>45265</v>
      </c>
      <c r="D65" s="145">
        <v>45265</v>
      </c>
      <c r="E65" s="143" t="s">
        <v>108</v>
      </c>
      <c r="F65" s="146">
        <v>0.8965277777777777</v>
      </c>
      <c r="G65" s="147">
        <v>12.17</v>
      </c>
      <c r="H65" s="148">
        <v>22100</v>
      </c>
      <c r="I65" s="148">
        <v>12000</v>
      </c>
    </row>
    <row r="66" spans="1:9" x14ac:dyDescent="0.25">
      <c r="A66" t="s">
        <v>101</v>
      </c>
      <c r="B66" s="143">
        <v>524026</v>
      </c>
      <c r="C66" s="144">
        <v>45265</v>
      </c>
      <c r="D66" s="145">
        <v>45265</v>
      </c>
      <c r="E66" s="143" t="s">
        <v>115</v>
      </c>
      <c r="F66" s="146">
        <v>0.8965277777777777</v>
      </c>
      <c r="G66" s="147">
        <v>7.64</v>
      </c>
      <c r="H66" s="148">
        <v>22100</v>
      </c>
      <c r="I66" s="148">
        <v>12000</v>
      </c>
    </row>
    <row r="67" spans="1:9" x14ac:dyDescent="0.25">
      <c r="A67" t="s">
        <v>103</v>
      </c>
      <c r="B67" s="143">
        <v>524028</v>
      </c>
      <c r="C67" s="144">
        <v>45265</v>
      </c>
      <c r="D67" s="145">
        <v>45265</v>
      </c>
      <c r="E67" s="143" t="s">
        <v>104</v>
      </c>
      <c r="F67" s="146">
        <v>0.9</v>
      </c>
      <c r="G67" s="147">
        <v>10.14</v>
      </c>
      <c r="H67" s="148">
        <v>22100</v>
      </c>
      <c r="I67" s="148">
        <v>12000</v>
      </c>
    </row>
    <row r="68" spans="1:9" x14ac:dyDescent="0.25">
      <c r="A68" t="s">
        <v>107</v>
      </c>
      <c r="B68" s="143">
        <v>524044</v>
      </c>
      <c r="C68" s="144">
        <v>45265</v>
      </c>
      <c r="D68" s="145">
        <v>45265</v>
      </c>
      <c r="E68" s="143" t="s">
        <v>128</v>
      </c>
      <c r="F68" s="146">
        <v>0.93333333333333324</v>
      </c>
      <c r="G68" s="147">
        <v>5.66</v>
      </c>
      <c r="H68" s="148">
        <v>22100</v>
      </c>
      <c r="I68" s="148">
        <v>12000</v>
      </c>
    </row>
    <row r="69" spans="1:9" x14ac:dyDescent="0.25">
      <c r="A69" t="s">
        <v>111</v>
      </c>
      <c r="B69" s="143">
        <v>524081</v>
      </c>
      <c r="C69" s="144">
        <v>45266</v>
      </c>
      <c r="D69" s="145">
        <v>45266</v>
      </c>
      <c r="E69" s="143" t="s">
        <v>100</v>
      </c>
      <c r="F69" s="146">
        <v>0.34166666666666662</v>
      </c>
      <c r="G69" s="147">
        <v>11.62</v>
      </c>
      <c r="H69" s="148">
        <v>22100</v>
      </c>
      <c r="I69" s="148">
        <v>12000</v>
      </c>
    </row>
    <row r="70" spans="1:9" x14ac:dyDescent="0.25">
      <c r="A70" t="s">
        <v>110</v>
      </c>
      <c r="B70" s="143">
        <v>524092</v>
      </c>
      <c r="C70" s="144">
        <v>45266</v>
      </c>
      <c r="D70" s="145">
        <v>45266</v>
      </c>
      <c r="E70" s="143" t="s">
        <v>102</v>
      </c>
      <c r="F70" s="146">
        <v>0.3833333333333333</v>
      </c>
      <c r="G70" s="147">
        <v>10.55</v>
      </c>
      <c r="H70" s="148">
        <v>22100</v>
      </c>
      <c r="I70" s="148">
        <v>12000</v>
      </c>
    </row>
    <row r="71" spans="1:9" x14ac:dyDescent="0.25">
      <c r="A71" t="s">
        <v>113</v>
      </c>
      <c r="B71" s="143">
        <v>524097</v>
      </c>
      <c r="C71" s="144">
        <v>45266</v>
      </c>
      <c r="D71" s="145">
        <v>45266</v>
      </c>
      <c r="E71" s="143" t="s">
        <v>104</v>
      </c>
      <c r="F71" s="146">
        <v>0.3972222222222222</v>
      </c>
      <c r="G71" s="147">
        <v>10.84</v>
      </c>
      <c r="H71" s="148">
        <v>22100</v>
      </c>
      <c r="I71" s="148">
        <v>12000</v>
      </c>
    </row>
    <row r="72" spans="1:9" x14ac:dyDescent="0.25">
      <c r="A72" t="s">
        <v>114</v>
      </c>
      <c r="B72" s="143">
        <v>524105</v>
      </c>
      <c r="C72" s="144">
        <v>45266</v>
      </c>
      <c r="D72" s="145">
        <v>45266</v>
      </c>
      <c r="E72" s="143" t="s">
        <v>96</v>
      </c>
      <c r="F72" s="146">
        <v>0.40833333333333338</v>
      </c>
      <c r="G72" s="147">
        <v>12.69</v>
      </c>
      <c r="H72" s="148">
        <v>22100</v>
      </c>
      <c r="I72" s="148">
        <v>12000</v>
      </c>
    </row>
    <row r="73" spans="1:9" x14ac:dyDescent="0.25">
      <c r="A73" t="s">
        <v>111</v>
      </c>
      <c r="B73" s="143">
        <v>524169</v>
      </c>
      <c r="C73" s="144">
        <v>45266</v>
      </c>
      <c r="D73" s="145">
        <v>45266</v>
      </c>
      <c r="E73" s="143" t="s">
        <v>129</v>
      </c>
      <c r="F73" s="146">
        <v>0.53819444444444442</v>
      </c>
      <c r="G73" s="147">
        <v>10.31</v>
      </c>
      <c r="H73" s="148">
        <v>22100</v>
      </c>
      <c r="I73" s="148">
        <v>12000</v>
      </c>
    </row>
    <row r="74" spans="1:9" x14ac:dyDescent="0.25">
      <c r="A74" t="s">
        <v>111</v>
      </c>
      <c r="B74" s="143">
        <v>524178</v>
      </c>
      <c r="C74" s="144">
        <v>45266</v>
      </c>
      <c r="D74" s="145">
        <v>45266</v>
      </c>
      <c r="E74" s="143" t="s">
        <v>98</v>
      </c>
      <c r="F74" s="146">
        <v>0.56874999999999998</v>
      </c>
      <c r="G74" s="147">
        <v>0.68</v>
      </c>
      <c r="H74" s="148">
        <v>22100</v>
      </c>
      <c r="I74" s="148">
        <v>12000</v>
      </c>
    </row>
    <row r="75" spans="1:9" x14ac:dyDescent="0.25">
      <c r="A75" t="s">
        <v>111</v>
      </c>
      <c r="B75" s="143">
        <v>524214</v>
      </c>
      <c r="C75" s="144">
        <v>45266</v>
      </c>
      <c r="D75" s="145">
        <v>45266</v>
      </c>
      <c r="E75" s="143" t="s">
        <v>100</v>
      </c>
      <c r="F75" s="146">
        <v>0.6479166666666667</v>
      </c>
      <c r="G75" s="147">
        <v>10.16</v>
      </c>
      <c r="H75" s="148">
        <v>22100</v>
      </c>
      <c r="I75" s="148">
        <v>12000</v>
      </c>
    </row>
    <row r="76" spans="1:9" x14ac:dyDescent="0.25">
      <c r="A76" t="s">
        <v>113</v>
      </c>
      <c r="B76" s="143">
        <v>524230</v>
      </c>
      <c r="C76" s="144">
        <v>45266</v>
      </c>
      <c r="D76" s="145">
        <v>45266</v>
      </c>
      <c r="E76" s="143" t="s">
        <v>104</v>
      </c>
      <c r="F76" s="146">
        <v>0.6958333333333333</v>
      </c>
      <c r="G76" s="147">
        <v>11.1</v>
      </c>
      <c r="H76" s="148">
        <v>22100</v>
      </c>
      <c r="I76" s="148">
        <v>12000</v>
      </c>
    </row>
    <row r="77" spans="1:9" x14ac:dyDescent="0.25">
      <c r="A77" t="s">
        <v>114</v>
      </c>
      <c r="B77" s="143">
        <v>524240</v>
      </c>
      <c r="C77" s="144">
        <v>45266</v>
      </c>
      <c r="D77" s="145">
        <v>45266</v>
      </c>
      <c r="E77" s="143" t="s">
        <v>96</v>
      </c>
      <c r="F77" s="146">
        <v>0.73958333333333337</v>
      </c>
      <c r="G77" s="147">
        <v>9.3000000000000007</v>
      </c>
      <c r="H77" s="148">
        <v>22100</v>
      </c>
      <c r="I77" s="148">
        <v>12000</v>
      </c>
    </row>
    <row r="78" spans="1:9" x14ac:dyDescent="0.25">
      <c r="A78" t="s">
        <v>111</v>
      </c>
      <c r="B78" s="143">
        <v>524260</v>
      </c>
      <c r="C78" s="144">
        <v>45266</v>
      </c>
      <c r="D78" s="145">
        <v>45266</v>
      </c>
      <c r="E78" s="143" t="s">
        <v>129</v>
      </c>
      <c r="F78" s="146">
        <v>0.81458333333333333</v>
      </c>
      <c r="G78" s="147">
        <v>2.33</v>
      </c>
      <c r="H78" s="148">
        <v>22100</v>
      </c>
      <c r="I78" s="148">
        <v>12000</v>
      </c>
    </row>
    <row r="79" spans="1:9" x14ac:dyDescent="0.25">
      <c r="A79" t="s">
        <v>110</v>
      </c>
      <c r="B79" s="143">
        <v>524266</v>
      </c>
      <c r="C79" s="144">
        <v>45266</v>
      </c>
      <c r="D79" s="145">
        <v>45266</v>
      </c>
      <c r="E79" s="143" t="s">
        <v>102</v>
      </c>
      <c r="F79" s="146">
        <v>0.82986111111111116</v>
      </c>
      <c r="G79" s="147">
        <v>14.39</v>
      </c>
      <c r="H79" s="148">
        <v>22100</v>
      </c>
      <c r="I79" s="148">
        <v>12000</v>
      </c>
    </row>
    <row r="80" spans="1:9" x14ac:dyDescent="0.25">
      <c r="A80" t="s">
        <v>114</v>
      </c>
      <c r="B80" s="143">
        <v>524277</v>
      </c>
      <c r="C80" s="144">
        <v>45266</v>
      </c>
      <c r="D80" s="145">
        <v>45266</v>
      </c>
      <c r="E80" s="143" t="s">
        <v>130</v>
      </c>
      <c r="F80" s="146">
        <v>0.89374999999999993</v>
      </c>
      <c r="G80" s="147">
        <v>10.84</v>
      </c>
      <c r="H80" s="148">
        <v>22100</v>
      </c>
      <c r="I80" s="148">
        <v>12000</v>
      </c>
    </row>
    <row r="81" spans="1:9" x14ac:dyDescent="0.25">
      <c r="A81" t="s">
        <v>111</v>
      </c>
      <c r="B81" s="143">
        <v>524295</v>
      </c>
      <c r="C81" s="144">
        <v>45266</v>
      </c>
      <c r="D81" s="145">
        <v>45266</v>
      </c>
      <c r="E81" s="143" t="s">
        <v>100</v>
      </c>
      <c r="F81" s="146">
        <v>0.91736111111111107</v>
      </c>
      <c r="G81" s="147">
        <v>11.86</v>
      </c>
      <c r="H81" s="148">
        <v>22100</v>
      </c>
      <c r="I81" s="148">
        <v>12000</v>
      </c>
    </row>
    <row r="82" spans="1:9" x14ac:dyDescent="0.25">
      <c r="A82" t="s">
        <v>110</v>
      </c>
      <c r="B82" s="143">
        <v>524299</v>
      </c>
      <c r="C82" s="144">
        <v>45266</v>
      </c>
      <c r="D82" s="145">
        <v>45266</v>
      </c>
      <c r="E82" s="143" t="s">
        <v>104</v>
      </c>
      <c r="F82" s="146">
        <v>0.94791666666666663</v>
      </c>
      <c r="G82" s="147">
        <v>12.32</v>
      </c>
      <c r="H82" s="148">
        <v>22100</v>
      </c>
      <c r="I82" s="148">
        <v>12000</v>
      </c>
    </row>
    <row r="83" spans="1:9" x14ac:dyDescent="0.25">
      <c r="A83" t="s">
        <v>103</v>
      </c>
      <c r="B83" s="143">
        <v>524300</v>
      </c>
      <c r="C83" s="144">
        <v>45266</v>
      </c>
      <c r="D83" s="145">
        <v>45266</v>
      </c>
      <c r="E83" s="143" t="s">
        <v>96</v>
      </c>
      <c r="F83" s="146">
        <v>0.95208333333333339</v>
      </c>
      <c r="G83" s="147">
        <v>6.57</v>
      </c>
      <c r="H83" s="148">
        <v>22100</v>
      </c>
      <c r="I83" s="148">
        <v>12000</v>
      </c>
    </row>
    <row r="84" spans="1:9" x14ac:dyDescent="0.25">
      <c r="A84" t="s">
        <v>107</v>
      </c>
      <c r="B84" s="143">
        <v>524304</v>
      </c>
      <c r="C84" s="144">
        <v>45267</v>
      </c>
      <c r="D84" s="145">
        <v>45267</v>
      </c>
      <c r="E84" s="143" t="s">
        <v>109</v>
      </c>
      <c r="F84" s="146">
        <v>4.1666666666666666E-3</v>
      </c>
      <c r="G84" s="149">
        <v>5.94</v>
      </c>
      <c r="H84" s="148">
        <v>22100</v>
      </c>
      <c r="I84" s="148">
        <v>12000</v>
      </c>
    </row>
    <row r="85" spans="1:9" x14ac:dyDescent="0.25">
      <c r="A85" t="s">
        <v>107</v>
      </c>
      <c r="B85" s="143">
        <v>524306</v>
      </c>
      <c r="C85" s="144">
        <v>45267</v>
      </c>
      <c r="D85" s="145">
        <v>45267</v>
      </c>
      <c r="E85" s="143" t="s">
        <v>131</v>
      </c>
      <c r="F85" s="146">
        <v>3.1944444444444449E-2</v>
      </c>
      <c r="G85" s="149">
        <v>8.8000000000000007</v>
      </c>
      <c r="H85" s="148">
        <v>22100</v>
      </c>
      <c r="I85" s="148">
        <v>12000</v>
      </c>
    </row>
    <row r="86" spans="1:9" x14ac:dyDescent="0.25">
      <c r="A86" t="s">
        <v>107</v>
      </c>
      <c r="B86" s="143">
        <v>524307</v>
      </c>
      <c r="C86" s="144">
        <v>45267</v>
      </c>
      <c r="D86" s="145">
        <v>45267</v>
      </c>
      <c r="E86" s="143" t="s">
        <v>132</v>
      </c>
      <c r="F86" s="146">
        <v>3.5416666666666666E-2</v>
      </c>
      <c r="G86" s="149">
        <v>8.27</v>
      </c>
      <c r="H86" s="148">
        <v>22100</v>
      </c>
      <c r="I86" s="148">
        <v>12000</v>
      </c>
    </row>
    <row r="87" spans="1:9" x14ac:dyDescent="0.25">
      <c r="A87" t="s">
        <v>107</v>
      </c>
      <c r="B87" s="143">
        <v>524308</v>
      </c>
      <c r="C87" s="144">
        <v>45267</v>
      </c>
      <c r="D87" s="145">
        <v>45267</v>
      </c>
      <c r="E87" s="143" t="s">
        <v>102</v>
      </c>
      <c r="F87" s="146">
        <v>3.888888888888889E-2</v>
      </c>
      <c r="G87" s="149">
        <v>7.03</v>
      </c>
      <c r="H87" s="148">
        <v>22100</v>
      </c>
      <c r="I87" s="148">
        <v>12000</v>
      </c>
    </row>
    <row r="88" spans="1:9" x14ac:dyDescent="0.25">
      <c r="A88" t="s">
        <v>119</v>
      </c>
      <c r="B88" s="143">
        <v>524356</v>
      </c>
      <c r="C88" s="144">
        <v>45267</v>
      </c>
      <c r="D88" s="145">
        <v>45267</v>
      </c>
      <c r="E88" s="143" t="s">
        <v>102</v>
      </c>
      <c r="F88" s="146">
        <v>0.38750000000000001</v>
      </c>
      <c r="G88" s="149">
        <v>8.4</v>
      </c>
      <c r="H88" s="148">
        <v>22100</v>
      </c>
      <c r="I88" s="148">
        <v>12000</v>
      </c>
    </row>
    <row r="89" spans="1:9" x14ac:dyDescent="0.25">
      <c r="A89" t="s">
        <v>122</v>
      </c>
      <c r="B89" s="143">
        <v>524371</v>
      </c>
      <c r="C89" s="144">
        <v>45267</v>
      </c>
      <c r="D89" s="145">
        <v>45267</v>
      </c>
      <c r="E89" s="143" t="s">
        <v>96</v>
      </c>
      <c r="F89" s="146">
        <v>0.41111111111111115</v>
      </c>
      <c r="G89" s="149">
        <v>9.98</v>
      </c>
      <c r="H89" s="148">
        <v>22100</v>
      </c>
      <c r="I89" s="148">
        <v>12000</v>
      </c>
    </row>
    <row r="90" spans="1:9" x14ac:dyDescent="0.25">
      <c r="A90" t="s">
        <v>120</v>
      </c>
      <c r="B90" s="143">
        <v>524373</v>
      </c>
      <c r="C90" s="144">
        <v>45267</v>
      </c>
      <c r="D90" s="145">
        <v>45267</v>
      </c>
      <c r="E90" s="143" t="s">
        <v>100</v>
      </c>
      <c r="F90" s="146">
        <v>0.41666666666666669</v>
      </c>
      <c r="G90" s="149">
        <v>12.26</v>
      </c>
      <c r="H90" s="148">
        <v>22100</v>
      </c>
      <c r="I90" s="148">
        <v>12000</v>
      </c>
    </row>
    <row r="91" spans="1:9" x14ac:dyDescent="0.25">
      <c r="A91" t="s">
        <v>121</v>
      </c>
      <c r="B91" s="143">
        <v>524375</v>
      </c>
      <c r="C91" s="144">
        <v>45267</v>
      </c>
      <c r="D91" s="145">
        <v>45267</v>
      </c>
      <c r="E91" s="143" t="s">
        <v>104</v>
      </c>
      <c r="F91" s="146">
        <v>0.41736111111111113</v>
      </c>
      <c r="G91" s="149">
        <v>8.0500000000000007</v>
      </c>
      <c r="H91" s="148">
        <v>22100</v>
      </c>
      <c r="I91" s="148">
        <v>12000</v>
      </c>
    </row>
    <row r="92" spans="1:9" x14ac:dyDescent="0.25">
      <c r="A92" t="s">
        <v>120</v>
      </c>
      <c r="B92" s="143">
        <v>524424</v>
      </c>
      <c r="C92" s="144">
        <v>45267</v>
      </c>
      <c r="D92" s="145">
        <v>45267</v>
      </c>
      <c r="E92" s="143" t="s">
        <v>98</v>
      </c>
      <c r="F92" s="146">
        <v>0.53333333333333333</v>
      </c>
      <c r="G92" s="149">
        <v>1.62</v>
      </c>
      <c r="H92" s="148">
        <v>22100</v>
      </c>
      <c r="I92" s="148">
        <v>12000</v>
      </c>
    </row>
    <row r="93" spans="1:9" x14ac:dyDescent="0.25">
      <c r="A93" t="s">
        <v>119</v>
      </c>
      <c r="B93" s="143">
        <v>524465</v>
      </c>
      <c r="C93" s="144">
        <v>45267</v>
      </c>
      <c r="D93" s="145">
        <v>45267</v>
      </c>
      <c r="E93" s="143" t="s">
        <v>102</v>
      </c>
      <c r="F93" s="146">
        <v>0.65902777777777777</v>
      </c>
      <c r="G93" s="149">
        <v>9.64</v>
      </c>
      <c r="H93" s="148">
        <v>22100</v>
      </c>
      <c r="I93" s="148">
        <v>12000</v>
      </c>
    </row>
    <row r="94" spans="1:9" x14ac:dyDescent="0.25">
      <c r="A94" t="s">
        <v>120</v>
      </c>
      <c r="B94" s="143">
        <v>524504</v>
      </c>
      <c r="C94" s="144">
        <v>45267</v>
      </c>
      <c r="D94" s="145">
        <v>45267</v>
      </c>
      <c r="E94" s="143" t="s">
        <v>129</v>
      </c>
      <c r="F94" s="146">
        <v>0.75486111111111109</v>
      </c>
      <c r="G94" s="149">
        <v>1.2</v>
      </c>
      <c r="H94" s="148">
        <v>22100</v>
      </c>
      <c r="I94" s="148">
        <v>12000</v>
      </c>
    </row>
    <row r="95" spans="1:9" x14ac:dyDescent="0.25">
      <c r="A95" t="s">
        <v>120</v>
      </c>
      <c r="B95" s="143">
        <v>524507</v>
      </c>
      <c r="C95" s="144">
        <v>45267</v>
      </c>
      <c r="D95" s="145">
        <v>45267</v>
      </c>
      <c r="E95" s="143" t="s">
        <v>100</v>
      </c>
      <c r="F95" s="146">
        <v>0.7631944444444444</v>
      </c>
      <c r="G95" s="149">
        <v>8.0500000000000007</v>
      </c>
      <c r="H95" s="148">
        <v>22100</v>
      </c>
      <c r="I95" s="148">
        <v>12000</v>
      </c>
    </row>
    <row r="96" spans="1:9" x14ac:dyDescent="0.25">
      <c r="A96" t="s">
        <v>122</v>
      </c>
      <c r="B96" s="143">
        <v>524509</v>
      </c>
      <c r="C96" s="144">
        <v>45267</v>
      </c>
      <c r="D96" s="145">
        <v>45267</v>
      </c>
      <c r="E96" s="143" t="s">
        <v>96</v>
      </c>
      <c r="F96" s="146">
        <v>0.77013888888888893</v>
      </c>
      <c r="G96" s="149">
        <v>9.69</v>
      </c>
      <c r="H96" s="148">
        <v>22100</v>
      </c>
      <c r="I96" s="148">
        <v>12000</v>
      </c>
    </row>
    <row r="97" spans="1:9" x14ac:dyDescent="0.25">
      <c r="A97" t="s">
        <v>119</v>
      </c>
      <c r="B97" s="143">
        <v>524518</v>
      </c>
      <c r="C97" s="144">
        <v>45267</v>
      </c>
      <c r="D97" s="145">
        <v>45267</v>
      </c>
      <c r="E97" s="143" t="s">
        <v>102</v>
      </c>
      <c r="F97" s="146">
        <v>0.7993055555555556</v>
      </c>
      <c r="G97" s="149">
        <v>10.49</v>
      </c>
      <c r="H97" s="148">
        <v>22100</v>
      </c>
      <c r="I97" s="148">
        <v>12000</v>
      </c>
    </row>
    <row r="98" spans="1:9" x14ac:dyDescent="0.25">
      <c r="A98" t="s">
        <v>107</v>
      </c>
      <c r="B98" s="143">
        <v>524531</v>
      </c>
      <c r="C98" s="144">
        <v>45267</v>
      </c>
      <c r="D98" s="145">
        <v>45267</v>
      </c>
      <c r="E98" s="143" t="s">
        <v>128</v>
      </c>
      <c r="F98" s="146">
        <v>0.89444444444444438</v>
      </c>
      <c r="G98" s="149">
        <v>6.02</v>
      </c>
      <c r="H98" s="148">
        <v>22100</v>
      </c>
      <c r="I98" s="148">
        <v>12000</v>
      </c>
    </row>
    <row r="99" spans="1:9" x14ac:dyDescent="0.25">
      <c r="A99" t="s">
        <v>97</v>
      </c>
      <c r="B99" s="143">
        <v>524589</v>
      </c>
      <c r="C99" s="144">
        <v>45268</v>
      </c>
      <c r="D99" s="145">
        <v>45268</v>
      </c>
      <c r="E99" s="143" t="s">
        <v>99</v>
      </c>
      <c r="F99" s="146">
        <v>0.3611111111111111</v>
      </c>
      <c r="G99" s="149">
        <v>1</v>
      </c>
      <c r="H99" s="148">
        <v>22100</v>
      </c>
      <c r="I99" s="148">
        <v>12000</v>
      </c>
    </row>
    <row r="100" spans="1:9" x14ac:dyDescent="0.25">
      <c r="A100" t="s">
        <v>95</v>
      </c>
      <c r="B100" s="143">
        <v>524602</v>
      </c>
      <c r="C100" s="144">
        <v>45268</v>
      </c>
      <c r="D100" s="145">
        <v>45268</v>
      </c>
      <c r="E100" s="143" t="s">
        <v>96</v>
      </c>
      <c r="F100" s="146">
        <v>0.3840277777777778</v>
      </c>
      <c r="G100" s="149">
        <v>11.81</v>
      </c>
      <c r="H100" s="148">
        <v>22100</v>
      </c>
      <c r="I100" s="148">
        <v>12000</v>
      </c>
    </row>
    <row r="101" spans="1:9" x14ac:dyDescent="0.25">
      <c r="A101" t="s">
        <v>97</v>
      </c>
      <c r="B101" s="143">
        <v>524604</v>
      </c>
      <c r="C101" s="144">
        <v>45268</v>
      </c>
      <c r="D101" s="145">
        <v>45268</v>
      </c>
      <c r="E101" s="143" t="s">
        <v>133</v>
      </c>
      <c r="F101" s="146">
        <v>0.38750000000000001</v>
      </c>
      <c r="G101" s="149">
        <v>13.85</v>
      </c>
      <c r="H101" s="148">
        <v>22100</v>
      </c>
      <c r="I101" s="148">
        <v>12000</v>
      </c>
    </row>
    <row r="102" spans="1:9" x14ac:dyDescent="0.25">
      <c r="A102" t="s">
        <v>103</v>
      </c>
      <c r="B102" s="143">
        <v>524608</v>
      </c>
      <c r="C102" s="144">
        <v>45268</v>
      </c>
      <c r="D102" s="145">
        <v>45268</v>
      </c>
      <c r="E102" s="143" t="s">
        <v>104</v>
      </c>
      <c r="F102" s="146">
        <v>0.39305555555555555</v>
      </c>
      <c r="G102" s="149">
        <v>12.43</v>
      </c>
      <c r="H102" s="148">
        <v>22100</v>
      </c>
      <c r="I102" s="148">
        <v>12000</v>
      </c>
    </row>
    <row r="103" spans="1:9" x14ac:dyDescent="0.25">
      <c r="A103" t="s">
        <v>101</v>
      </c>
      <c r="B103" s="143">
        <v>524609</v>
      </c>
      <c r="C103" s="144">
        <v>45268</v>
      </c>
      <c r="D103" s="145">
        <v>45268</v>
      </c>
      <c r="E103" s="143" t="s">
        <v>102</v>
      </c>
      <c r="F103" s="146">
        <v>0.3972222222222222</v>
      </c>
      <c r="G103" s="149">
        <v>10.84</v>
      </c>
      <c r="H103" s="148">
        <v>22100</v>
      </c>
      <c r="I103" s="148">
        <v>12000</v>
      </c>
    </row>
    <row r="104" spans="1:9" x14ac:dyDescent="0.25">
      <c r="A104" t="s">
        <v>97</v>
      </c>
      <c r="B104" s="143">
        <v>524650</v>
      </c>
      <c r="C104" s="144">
        <v>45268</v>
      </c>
      <c r="D104" s="145">
        <v>45268</v>
      </c>
      <c r="E104" s="143" t="s">
        <v>98</v>
      </c>
      <c r="F104" s="146">
        <v>0.47291666666666665</v>
      </c>
      <c r="G104" s="149">
        <v>1.19</v>
      </c>
      <c r="H104" s="148">
        <v>22100</v>
      </c>
      <c r="I104" s="148">
        <v>12000</v>
      </c>
    </row>
    <row r="105" spans="1:9" x14ac:dyDescent="0.25">
      <c r="A105" t="s">
        <v>95</v>
      </c>
      <c r="B105" s="143">
        <v>524698</v>
      </c>
      <c r="C105" s="144">
        <v>45268</v>
      </c>
      <c r="D105" s="145">
        <v>45268</v>
      </c>
      <c r="E105" s="143" t="s">
        <v>96</v>
      </c>
      <c r="F105" s="146">
        <v>0.58958333333333335</v>
      </c>
      <c r="G105" s="149">
        <v>9.68</v>
      </c>
      <c r="H105" s="148">
        <v>22100</v>
      </c>
      <c r="I105" s="148">
        <v>12000</v>
      </c>
    </row>
    <row r="106" spans="1:9" x14ac:dyDescent="0.25">
      <c r="A106" t="s">
        <v>101</v>
      </c>
      <c r="B106" s="143">
        <v>524714</v>
      </c>
      <c r="C106" s="144">
        <v>45268</v>
      </c>
      <c r="D106" s="145">
        <v>45268</v>
      </c>
      <c r="E106" s="143" t="s">
        <v>102</v>
      </c>
      <c r="F106" s="146">
        <v>0.63611111111111118</v>
      </c>
      <c r="G106" s="149">
        <v>9.41</v>
      </c>
      <c r="H106" s="148">
        <v>22100</v>
      </c>
      <c r="I106" s="148">
        <v>12000</v>
      </c>
    </row>
    <row r="107" spans="1:9" x14ac:dyDescent="0.25">
      <c r="A107" t="s">
        <v>103</v>
      </c>
      <c r="B107" s="143">
        <v>524716</v>
      </c>
      <c r="C107" s="144">
        <v>45268</v>
      </c>
      <c r="D107" s="145">
        <v>45268</v>
      </c>
      <c r="E107" s="143" t="s">
        <v>104</v>
      </c>
      <c r="F107" s="146">
        <v>0.63888888888888895</v>
      </c>
      <c r="G107" s="149">
        <v>13.18</v>
      </c>
      <c r="H107" s="148">
        <v>22100</v>
      </c>
      <c r="I107" s="148">
        <v>12000</v>
      </c>
    </row>
    <row r="108" spans="1:9" x14ac:dyDescent="0.25">
      <c r="A108" t="s">
        <v>97</v>
      </c>
      <c r="B108" s="143">
        <v>524718</v>
      </c>
      <c r="C108" s="144">
        <v>45268</v>
      </c>
      <c r="D108" s="145">
        <v>45268</v>
      </c>
      <c r="E108" s="143" t="s">
        <v>133</v>
      </c>
      <c r="F108" s="146">
        <v>0.64513888888888882</v>
      </c>
      <c r="G108" s="149">
        <v>14.96</v>
      </c>
      <c r="H108" s="148">
        <v>22100</v>
      </c>
      <c r="I108" s="148">
        <v>12000</v>
      </c>
    </row>
    <row r="109" spans="1:9" x14ac:dyDescent="0.25">
      <c r="A109" t="s">
        <v>95</v>
      </c>
      <c r="B109" s="143">
        <v>524755</v>
      </c>
      <c r="C109" s="144">
        <v>45268</v>
      </c>
      <c r="D109" s="145">
        <v>45268</v>
      </c>
      <c r="E109" s="143" t="s">
        <v>96</v>
      </c>
      <c r="F109" s="146">
        <v>0.80486111111111114</v>
      </c>
      <c r="G109" s="149">
        <v>9.16</v>
      </c>
      <c r="H109" s="148">
        <v>22100</v>
      </c>
      <c r="I109" s="148">
        <v>12000</v>
      </c>
    </row>
    <row r="110" spans="1:9" x14ac:dyDescent="0.25">
      <c r="A110" t="s">
        <v>101</v>
      </c>
      <c r="B110" s="143">
        <v>524765</v>
      </c>
      <c r="C110" s="144">
        <v>45268</v>
      </c>
      <c r="D110" s="145">
        <v>45268</v>
      </c>
      <c r="E110" s="143" t="s">
        <v>102</v>
      </c>
      <c r="F110" s="146">
        <v>0.8666666666666667</v>
      </c>
      <c r="G110" s="149">
        <v>8.25</v>
      </c>
      <c r="H110" s="148">
        <v>22100</v>
      </c>
      <c r="I110" s="148">
        <v>12000</v>
      </c>
    </row>
    <row r="111" spans="1:9" x14ac:dyDescent="0.25">
      <c r="A111" t="s">
        <v>107</v>
      </c>
      <c r="B111" s="143">
        <v>524766</v>
      </c>
      <c r="C111" s="144">
        <v>45268</v>
      </c>
      <c r="D111" s="145">
        <v>45268</v>
      </c>
      <c r="E111" s="143" t="s">
        <v>105</v>
      </c>
      <c r="F111" s="146">
        <v>0.89236111111111116</v>
      </c>
      <c r="G111" s="149">
        <v>7.52</v>
      </c>
      <c r="H111" s="148">
        <v>22100</v>
      </c>
      <c r="I111" s="148">
        <v>12000</v>
      </c>
    </row>
    <row r="112" spans="1:9" x14ac:dyDescent="0.25">
      <c r="A112" t="s">
        <v>107</v>
      </c>
      <c r="B112" s="143">
        <v>524779</v>
      </c>
      <c r="C112" s="144">
        <v>45268</v>
      </c>
      <c r="D112" s="145">
        <v>45268</v>
      </c>
      <c r="E112" s="143" t="s">
        <v>126</v>
      </c>
      <c r="F112" s="146">
        <v>0.92499999999999993</v>
      </c>
      <c r="G112" s="149">
        <v>5.89</v>
      </c>
      <c r="H112" s="148">
        <v>22100</v>
      </c>
      <c r="I112" s="148">
        <v>12000</v>
      </c>
    </row>
    <row r="113" spans="1:9" x14ac:dyDescent="0.25">
      <c r="A113" t="s">
        <v>107</v>
      </c>
      <c r="B113" s="143">
        <v>524780</v>
      </c>
      <c r="C113" s="144">
        <v>45268</v>
      </c>
      <c r="D113" s="145">
        <v>45268</v>
      </c>
      <c r="E113" s="143" t="s">
        <v>104</v>
      </c>
      <c r="F113" s="146">
        <v>0.9277777777777777</v>
      </c>
      <c r="G113" s="149">
        <v>8.65</v>
      </c>
      <c r="H113" s="148">
        <v>22100</v>
      </c>
      <c r="I113" s="148">
        <v>12000</v>
      </c>
    </row>
    <row r="114" spans="1:9" x14ac:dyDescent="0.25">
      <c r="A114" t="s">
        <v>107</v>
      </c>
      <c r="B114" s="143">
        <v>524781</v>
      </c>
      <c r="C114" s="144">
        <v>45268</v>
      </c>
      <c r="D114" s="145">
        <v>45268</v>
      </c>
      <c r="E114" s="143" t="s">
        <v>109</v>
      </c>
      <c r="F114" s="146">
        <v>0.93055555555555547</v>
      </c>
      <c r="G114" s="149">
        <v>7.73</v>
      </c>
      <c r="H114" s="148">
        <v>22100</v>
      </c>
      <c r="I114" s="148">
        <v>12000</v>
      </c>
    </row>
    <row r="115" spans="1:9" x14ac:dyDescent="0.25">
      <c r="A115" t="s">
        <v>110</v>
      </c>
      <c r="B115" s="143">
        <v>524823</v>
      </c>
      <c r="C115" s="144">
        <v>45269</v>
      </c>
      <c r="D115" s="145">
        <v>45269</v>
      </c>
      <c r="E115" s="143" t="s">
        <v>102</v>
      </c>
      <c r="F115" s="146">
        <v>0.3659722222222222</v>
      </c>
      <c r="G115" s="149">
        <v>11.1</v>
      </c>
      <c r="H115" s="148">
        <v>22100</v>
      </c>
      <c r="I115" s="148">
        <v>12000</v>
      </c>
    </row>
    <row r="116" spans="1:9" x14ac:dyDescent="0.25">
      <c r="A116" t="s">
        <v>111</v>
      </c>
      <c r="B116" s="143">
        <v>524840</v>
      </c>
      <c r="C116" s="144">
        <v>45269</v>
      </c>
      <c r="D116" s="145">
        <v>45269</v>
      </c>
      <c r="E116" s="143" t="s">
        <v>133</v>
      </c>
      <c r="F116" s="146">
        <v>0.39513888888888887</v>
      </c>
      <c r="G116" s="149">
        <v>13.33</v>
      </c>
      <c r="H116" s="148">
        <v>22100</v>
      </c>
      <c r="I116" s="148">
        <v>12000</v>
      </c>
    </row>
    <row r="117" spans="1:9" x14ac:dyDescent="0.25">
      <c r="A117" t="s">
        <v>113</v>
      </c>
      <c r="B117" s="143">
        <v>524849</v>
      </c>
      <c r="C117" s="144">
        <v>45269</v>
      </c>
      <c r="D117" s="145">
        <v>45269</v>
      </c>
      <c r="E117" s="143" t="s">
        <v>104</v>
      </c>
      <c r="F117" s="146">
        <v>0.41736111111111113</v>
      </c>
      <c r="G117" s="149">
        <v>11.5</v>
      </c>
      <c r="H117" s="148">
        <v>22100</v>
      </c>
      <c r="I117" s="148">
        <v>12000</v>
      </c>
    </row>
    <row r="118" spans="1:9" x14ac:dyDescent="0.25">
      <c r="A118" t="s">
        <v>114</v>
      </c>
      <c r="B118" s="143">
        <v>524851</v>
      </c>
      <c r="C118" s="144">
        <v>45269</v>
      </c>
      <c r="D118" s="145">
        <v>45269</v>
      </c>
      <c r="E118" s="143" t="s">
        <v>134</v>
      </c>
      <c r="F118" s="146">
        <v>0.42291666666666666</v>
      </c>
      <c r="G118" s="149">
        <v>11.34</v>
      </c>
      <c r="H118" s="148">
        <v>22100</v>
      </c>
      <c r="I118" s="148">
        <v>12000</v>
      </c>
    </row>
    <row r="119" spans="1:9" x14ac:dyDescent="0.25">
      <c r="A119" t="s">
        <v>111</v>
      </c>
      <c r="B119" s="143">
        <v>524891</v>
      </c>
      <c r="C119" s="144">
        <v>45269</v>
      </c>
      <c r="D119" s="145">
        <v>45269</v>
      </c>
      <c r="E119" s="143" t="s">
        <v>128</v>
      </c>
      <c r="F119" s="146">
        <v>0.52500000000000002</v>
      </c>
      <c r="G119" s="149">
        <v>7.87</v>
      </c>
      <c r="H119" s="148">
        <v>22100</v>
      </c>
      <c r="I119" s="148">
        <v>12000</v>
      </c>
    </row>
    <row r="120" spans="1:9" x14ac:dyDescent="0.25">
      <c r="A120" t="s">
        <v>114</v>
      </c>
      <c r="B120" s="143">
        <v>524928</v>
      </c>
      <c r="C120" s="144">
        <v>45269</v>
      </c>
      <c r="D120" s="145">
        <v>45269</v>
      </c>
      <c r="E120" s="143" t="s">
        <v>134</v>
      </c>
      <c r="F120" s="146">
        <v>0.64583333333333337</v>
      </c>
      <c r="G120" s="149">
        <v>13.13</v>
      </c>
      <c r="H120" s="148">
        <v>22100</v>
      </c>
      <c r="I120" s="148">
        <v>12000</v>
      </c>
    </row>
    <row r="121" spans="1:9" x14ac:dyDescent="0.25">
      <c r="A121" t="s">
        <v>113</v>
      </c>
      <c r="B121" s="143">
        <v>524935</v>
      </c>
      <c r="C121" s="144">
        <v>45269</v>
      </c>
      <c r="D121" s="145">
        <v>45269</v>
      </c>
      <c r="E121" s="143" t="s">
        <v>104</v>
      </c>
      <c r="F121" s="146">
        <v>0.66319444444444442</v>
      </c>
      <c r="G121" s="149">
        <v>10.93</v>
      </c>
      <c r="H121" s="148">
        <v>22100</v>
      </c>
      <c r="I121" s="148">
        <v>12000</v>
      </c>
    </row>
    <row r="122" spans="1:9" x14ac:dyDescent="0.25">
      <c r="A122" t="s">
        <v>111</v>
      </c>
      <c r="B122" s="143">
        <v>524940</v>
      </c>
      <c r="C122" s="144">
        <v>45269</v>
      </c>
      <c r="D122" s="145">
        <v>45269</v>
      </c>
      <c r="E122" s="143" t="s">
        <v>133</v>
      </c>
      <c r="F122" s="146">
        <v>0.67361111111111116</v>
      </c>
      <c r="G122" s="149">
        <v>13.54</v>
      </c>
      <c r="H122" s="148">
        <v>22100</v>
      </c>
      <c r="I122" s="148">
        <v>12000</v>
      </c>
    </row>
    <row r="123" spans="1:9" x14ac:dyDescent="0.25">
      <c r="A123" t="s">
        <v>110</v>
      </c>
      <c r="B123" s="143">
        <v>524945</v>
      </c>
      <c r="C123" s="144">
        <v>45269</v>
      </c>
      <c r="D123" s="145">
        <v>45269</v>
      </c>
      <c r="E123" s="143" t="s">
        <v>104</v>
      </c>
      <c r="F123" s="146">
        <v>0.68055555555555547</v>
      </c>
      <c r="G123" s="149">
        <v>10.73</v>
      </c>
      <c r="H123" s="148">
        <v>22100</v>
      </c>
      <c r="I123" s="148">
        <v>12000</v>
      </c>
    </row>
    <row r="124" spans="1:9" x14ac:dyDescent="0.25">
      <c r="A124" t="s">
        <v>107</v>
      </c>
      <c r="B124" s="143">
        <v>524952</v>
      </c>
      <c r="C124" s="144">
        <v>45269</v>
      </c>
      <c r="D124" s="145">
        <v>45269</v>
      </c>
      <c r="E124" s="143" t="s">
        <v>105</v>
      </c>
      <c r="F124" s="146">
        <v>0.7583333333333333</v>
      </c>
      <c r="G124" s="149">
        <v>4.21</v>
      </c>
      <c r="H124" s="148">
        <v>22100</v>
      </c>
      <c r="I124" s="148">
        <v>12000</v>
      </c>
    </row>
    <row r="125" spans="1:9" x14ac:dyDescent="0.25">
      <c r="A125" t="s">
        <v>119</v>
      </c>
      <c r="B125" s="143">
        <v>524999</v>
      </c>
      <c r="C125" s="144">
        <v>45271</v>
      </c>
      <c r="D125" s="145">
        <v>45271</v>
      </c>
      <c r="E125" s="143" t="s">
        <v>102</v>
      </c>
      <c r="F125" s="146">
        <v>0.3659722222222222</v>
      </c>
      <c r="G125" s="149">
        <v>9.56</v>
      </c>
      <c r="H125" s="148">
        <v>22100</v>
      </c>
      <c r="I125" s="148">
        <v>12000</v>
      </c>
    </row>
    <row r="126" spans="1:9" x14ac:dyDescent="0.25">
      <c r="A126" t="s">
        <v>122</v>
      </c>
      <c r="B126" s="143">
        <v>525027</v>
      </c>
      <c r="C126" s="144">
        <v>45271</v>
      </c>
      <c r="D126" s="145">
        <v>45271</v>
      </c>
      <c r="E126" s="143" t="s">
        <v>96</v>
      </c>
      <c r="F126" s="146">
        <v>0.40763888888888888</v>
      </c>
      <c r="G126" s="149">
        <v>12.72</v>
      </c>
      <c r="H126" s="148">
        <v>22100</v>
      </c>
      <c r="I126" s="148">
        <v>12000</v>
      </c>
    </row>
    <row r="127" spans="1:9" x14ac:dyDescent="0.25">
      <c r="A127" t="s">
        <v>121</v>
      </c>
      <c r="B127" s="143">
        <v>525033</v>
      </c>
      <c r="C127" s="144">
        <v>45271</v>
      </c>
      <c r="D127" s="145">
        <v>45271</v>
      </c>
      <c r="E127" s="143" t="s">
        <v>104</v>
      </c>
      <c r="F127" s="146">
        <v>0.42708333333333331</v>
      </c>
      <c r="G127" s="149">
        <v>10</v>
      </c>
      <c r="H127" s="148">
        <v>22100</v>
      </c>
      <c r="I127" s="148">
        <v>12000</v>
      </c>
    </row>
    <row r="128" spans="1:9" x14ac:dyDescent="0.25">
      <c r="A128" t="s">
        <v>120</v>
      </c>
      <c r="B128" s="143">
        <v>525049</v>
      </c>
      <c r="C128" s="144">
        <v>45271</v>
      </c>
      <c r="D128" s="145">
        <v>45271</v>
      </c>
      <c r="E128" s="143" t="s">
        <v>133</v>
      </c>
      <c r="F128" s="146">
        <v>0.45069444444444445</v>
      </c>
      <c r="G128" s="149">
        <v>14.56</v>
      </c>
      <c r="H128" s="148">
        <v>22100</v>
      </c>
      <c r="I128" s="148">
        <v>12000</v>
      </c>
    </row>
    <row r="129" spans="1:9" x14ac:dyDescent="0.25">
      <c r="A129" t="s">
        <v>117</v>
      </c>
      <c r="B129" s="143">
        <v>525063</v>
      </c>
      <c r="C129" s="144">
        <v>45271</v>
      </c>
      <c r="D129" s="145">
        <v>45271</v>
      </c>
      <c r="E129" s="143" t="s">
        <v>118</v>
      </c>
      <c r="F129" s="146">
        <v>0.47916666666666669</v>
      </c>
      <c r="G129" s="149">
        <v>7.5</v>
      </c>
      <c r="H129" s="148">
        <v>22100</v>
      </c>
      <c r="I129" s="148">
        <v>12000</v>
      </c>
    </row>
    <row r="130" spans="1:9" x14ac:dyDescent="0.25">
      <c r="A130" t="s">
        <v>120</v>
      </c>
      <c r="B130" s="143">
        <v>525087</v>
      </c>
      <c r="C130" s="144">
        <v>45271</v>
      </c>
      <c r="D130" s="145">
        <v>45271</v>
      </c>
      <c r="E130" s="143" t="s">
        <v>98</v>
      </c>
      <c r="F130" s="146">
        <v>0.52430555555555558</v>
      </c>
      <c r="G130" s="149">
        <v>0.42</v>
      </c>
      <c r="H130" s="148">
        <v>22100</v>
      </c>
      <c r="I130" s="148">
        <v>12000</v>
      </c>
    </row>
    <row r="131" spans="1:9" x14ac:dyDescent="0.25">
      <c r="A131" t="s">
        <v>122</v>
      </c>
      <c r="B131" s="143">
        <v>525109</v>
      </c>
      <c r="C131" s="144">
        <v>45271</v>
      </c>
      <c r="D131" s="145">
        <v>45271</v>
      </c>
      <c r="E131" s="143" t="s">
        <v>96</v>
      </c>
      <c r="F131" s="146">
        <v>0.56666666666666665</v>
      </c>
      <c r="G131" s="149">
        <v>7.89</v>
      </c>
      <c r="H131" s="148">
        <v>22100</v>
      </c>
      <c r="I131" s="148">
        <v>12000</v>
      </c>
    </row>
    <row r="132" spans="1:9" x14ac:dyDescent="0.25">
      <c r="A132" t="s">
        <v>119</v>
      </c>
      <c r="B132" s="143">
        <v>525128</v>
      </c>
      <c r="C132" s="144">
        <v>45271</v>
      </c>
      <c r="D132" s="145">
        <v>45271</v>
      </c>
      <c r="E132" s="143" t="s">
        <v>102</v>
      </c>
      <c r="F132" s="146">
        <v>0.58958333333333335</v>
      </c>
      <c r="G132" s="149">
        <v>11.6</v>
      </c>
      <c r="H132" s="148">
        <v>22100</v>
      </c>
      <c r="I132" s="148">
        <v>12000</v>
      </c>
    </row>
    <row r="133" spans="1:9" x14ac:dyDescent="0.25">
      <c r="A133" t="s">
        <v>121</v>
      </c>
      <c r="B133" s="143">
        <v>525137</v>
      </c>
      <c r="C133" s="144">
        <v>45271</v>
      </c>
      <c r="D133" s="145">
        <v>45271</v>
      </c>
      <c r="E133" s="143" t="s">
        <v>104</v>
      </c>
      <c r="F133" s="146">
        <v>0.61944444444444446</v>
      </c>
      <c r="G133" s="149">
        <v>10.69</v>
      </c>
      <c r="H133" s="148">
        <v>22100</v>
      </c>
      <c r="I133" s="148">
        <v>12000</v>
      </c>
    </row>
    <row r="134" spans="1:9" x14ac:dyDescent="0.25">
      <c r="A134" t="s">
        <v>122</v>
      </c>
      <c r="B134" s="143">
        <v>525177</v>
      </c>
      <c r="C134" s="144">
        <v>45271</v>
      </c>
      <c r="D134" s="145">
        <v>45271</v>
      </c>
      <c r="E134" s="143" t="s">
        <v>96</v>
      </c>
      <c r="F134" s="146">
        <v>0.76041666666666663</v>
      </c>
      <c r="G134" s="149">
        <v>7.61</v>
      </c>
      <c r="H134" s="148">
        <v>22100</v>
      </c>
      <c r="I134" s="148">
        <v>12000</v>
      </c>
    </row>
    <row r="135" spans="1:9" x14ac:dyDescent="0.25">
      <c r="A135" t="s">
        <v>120</v>
      </c>
      <c r="B135" s="143">
        <v>525179</v>
      </c>
      <c r="C135" s="144">
        <v>45271</v>
      </c>
      <c r="D135" s="145">
        <v>45271</v>
      </c>
      <c r="E135" s="143" t="s">
        <v>133</v>
      </c>
      <c r="F135" s="146">
        <v>0.76597222222222217</v>
      </c>
      <c r="G135" s="149">
        <v>16.440000000000001</v>
      </c>
      <c r="H135" s="148">
        <v>22100</v>
      </c>
      <c r="I135" s="148">
        <v>12000</v>
      </c>
    </row>
    <row r="136" spans="1:9" x14ac:dyDescent="0.25">
      <c r="A136" t="s">
        <v>119</v>
      </c>
      <c r="B136" s="143">
        <v>525185</v>
      </c>
      <c r="C136" s="144">
        <v>45271</v>
      </c>
      <c r="D136" s="145">
        <v>45271</v>
      </c>
      <c r="E136" s="143" t="s">
        <v>102</v>
      </c>
      <c r="F136" s="146">
        <v>0.77638888888888891</v>
      </c>
      <c r="G136" s="149">
        <v>5.17</v>
      </c>
      <c r="H136" s="148">
        <v>22100</v>
      </c>
      <c r="I136" s="148">
        <v>12000</v>
      </c>
    </row>
    <row r="137" spans="1:9" x14ac:dyDescent="0.25">
      <c r="A137" s="150" t="s">
        <v>121</v>
      </c>
      <c r="B137" s="151">
        <v>525187</v>
      </c>
      <c r="C137" s="152">
        <v>45271</v>
      </c>
      <c r="D137" s="145">
        <v>45271</v>
      </c>
      <c r="E137" s="151" t="s">
        <v>104</v>
      </c>
      <c r="F137" s="153">
        <v>0.77986111111111101</v>
      </c>
      <c r="G137" s="154">
        <v>6.29</v>
      </c>
      <c r="H137" s="148">
        <v>22100</v>
      </c>
      <c r="I137" s="148">
        <v>12000</v>
      </c>
    </row>
    <row r="138" spans="1:9" x14ac:dyDescent="0.25">
      <c r="A138" s="150" t="s">
        <v>107</v>
      </c>
      <c r="B138" s="151">
        <v>525216</v>
      </c>
      <c r="C138" s="152">
        <v>45271</v>
      </c>
      <c r="D138" s="145">
        <v>45271</v>
      </c>
      <c r="E138" s="151" t="s">
        <v>126</v>
      </c>
      <c r="F138" s="153">
        <v>0.97152777777777777</v>
      </c>
      <c r="G138" s="154">
        <v>9.92</v>
      </c>
      <c r="H138" s="148">
        <v>22100</v>
      </c>
      <c r="I138" s="148">
        <v>12000</v>
      </c>
    </row>
    <row r="139" spans="1:9" x14ac:dyDescent="0.25">
      <c r="A139" s="150" t="s">
        <v>107</v>
      </c>
      <c r="B139" s="151">
        <v>525217</v>
      </c>
      <c r="C139" s="152">
        <v>45271</v>
      </c>
      <c r="D139" s="145">
        <v>45271</v>
      </c>
      <c r="E139" s="151" t="s">
        <v>132</v>
      </c>
      <c r="F139" s="153">
        <v>0.9770833333333333</v>
      </c>
      <c r="G139" s="154">
        <v>11.78</v>
      </c>
      <c r="H139" s="148">
        <v>22100</v>
      </c>
      <c r="I139" s="148">
        <v>12000</v>
      </c>
    </row>
    <row r="140" spans="1:9" x14ac:dyDescent="0.25">
      <c r="A140" t="s">
        <v>107</v>
      </c>
      <c r="B140" s="143">
        <v>525218</v>
      </c>
      <c r="C140" s="144">
        <v>45271</v>
      </c>
      <c r="D140" s="145">
        <v>45271</v>
      </c>
      <c r="E140" s="143" t="s">
        <v>109</v>
      </c>
      <c r="F140" s="146">
        <v>0.98472222222222217</v>
      </c>
      <c r="G140" s="149">
        <v>9.92</v>
      </c>
      <c r="H140" s="148">
        <v>22100</v>
      </c>
      <c r="I140" s="148">
        <v>12000</v>
      </c>
    </row>
    <row r="141" spans="1:9" x14ac:dyDescent="0.25">
      <c r="A141" t="s">
        <v>107</v>
      </c>
      <c r="B141" s="143">
        <v>525219</v>
      </c>
      <c r="C141" s="144">
        <v>45272</v>
      </c>
      <c r="D141" s="145">
        <v>45272</v>
      </c>
      <c r="E141" s="143" t="s">
        <v>124</v>
      </c>
      <c r="F141" s="146">
        <v>5.486111111111111E-2</v>
      </c>
      <c r="G141" s="147">
        <v>9.39</v>
      </c>
      <c r="H141" s="148">
        <v>22100</v>
      </c>
      <c r="I141" s="148">
        <v>12000</v>
      </c>
    </row>
    <row r="142" spans="1:9" x14ac:dyDescent="0.25">
      <c r="A142" t="s">
        <v>97</v>
      </c>
      <c r="B142" s="143">
        <v>525269</v>
      </c>
      <c r="C142" s="144">
        <v>45272</v>
      </c>
      <c r="D142" s="145">
        <v>45272</v>
      </c>
      <c r="E142" s="143" t="s">
        <v>133</v>
      </c>
      <c r="F142" s="146">
        <v>0.37708333333333338</v>
      </c>
      <c r="G142" s="147">
        <v>13.71</v>
      </c>
      <c r="H142" s="148">
        <v>22100</v>
      </c>
      <c r="I142" s="148">
        <v>12000</v>
      </c>
    </row>
    <row r="143" spans="1:9" x14ac:dyDescent="0.25">
      <c r="A143" t="s">
        <v>101</v>
      </c>
      <c r="B143" s="143">
        <v>525270</v>
      </c>
      <c r="C143" s="144">
        <v>45272</v>
      </c>
      <c r="D143" s="145">
        <v>45272</v>
      </c>
      <c r="E143" s="143" t="s">
        <v>102</v>
      </c>
      <c r="F143" s="146">
        <v>0.38263888888888892</v>
      </c>
      <c r="G143" s="147">
        <v>9.9700000000000006</v>
      </c>
      <c r="H143" s="148">
        <v>22100</v>
      </c>
      <c r="I143" s="148">
        <v>12000</v>
      </c>
    </row>
    <row r="144" spans="1:9" x14ac:dyDescent="0.25">
      <c r="A144" t="s">
        <v>95</v>
      </c>
      <c r="B144" s="143">
        <v>525271</v>
      </c>
      <c r="C144" s="144">
        <v>45272</v>
      </c>
      <c r="D144" s="145">
        <v>45272</v>
      </c>
      <c r="E144" s="143" t="s">
        <v>96</v>
      </c>
      <c r="F144" s="146">
        <v>0.38611111111111113</v>
      </c>
      <c r="G144" s="147">
        <v>11.44</v>
      </c>
      <c r="H144" s="148">
        <v>22100</v>
      </c>
      <c r="I144" s="148">
        <v>12000</v>
      </c>
    </row>
    <row r="145" spans="1:9" x14ac:dyDescent="0.25">
      <c r="A145" t="s">
        <v>103</v>
      </c>
      <c r="B145" s="143">
        <v>525290</v>
      </c>
      <c r="C145" s="144">
        <v>45272</v>
      </c>
      <c r="D145" s="145">
        <v>45272</v>
      </c>
      <c r="E145" s="143" t="s">
        <v>104</v>
      </c>
      <c r="F145" s="146">
        <v>0.41597222222222219</v>
      </c>
      <c r="G145" s="147">
        <v>11.61</v>
      </c>
      <c r="H145" s="148">
        <v>22100</v>
      </c>
      <c r="I145" s="148">
        <v>12000</v>
      </c>
    </row>
    <row r="146" spans="1:9" x14ac:dyDescent="0.25">
      <c r="A146" t="s">
        <v>97</v>
      </c>
      <c r="B146" s="143">
        <v>525349</v>
      </c>
      <c r="C146" s="144">
        <v>45272</v>
      </c>
      <c r="D146" s="145">
        <v>45272</v>
      </c>
      <c r="E146" s="143" t="s">
        <v>133</v>
      </c>
      <c r="F146" s="146">
        <v>0.53888888888888886</v>
      </c>
      <c r="G146" s="147">
        <v>12.91</v>
      </c>
      <c r="H146" s="148">
        <v>22100</v>
      </c>
      <c r="I146" s="148">
        <v>12000</v>
      </c>
    </row>
    <row r="147" spans="1:9" x14ac:dyDescent="0.25">
      <c r="A147" t="s">
        <v>95</v>
      </c>
      <c r="B147" s="143">
        <v>525372</v>
      </c>
      <c r="C147" s="144">
        <v>45272</v>
      </c>
      <c r="D147" s="145">
        <v>45272</v>
      </c>
      <c r="E147" s="143" t="s">
        <v>96</v>
      </c>
      <c r="F147" s="146">
        <v>0.59236111111111112</v>
      </c>
      <c r="G147" s="147">
        <v>11.11</v>
      </c>
      <c r="H147" s="148">
        <v>22100</v>
      </c>
      <c r="I147" s="148">
        <v>12000</v>
      </c>
    </row>
    <row r="148" spans="1:9" x14ac:dyDescent="0.25">
      <c r="A148" t="s">
        <v>101</v>
      </c>
      <c r="B148" s="143">
        <v>525384</v>
      </c>
      <c r="C148" s="144">
        <v>45272</v>
      </c>
      <c r="D148" s="145">
        <v>45272</v>
      </c>
      <c r="E148" s="143" t="s">
        <v>102</v>
      </c>
      <c r="F148" s="146">
        <v>0.60555555555555551</v>
      </c>
      <c r="G148" s="147">
        <v>10.41</v>
      </c>
      <c r="H148" s="148">
        <v>22100</v>
      </c>
      <c r="I148" s="148">
        <v>12000</v>
      </c>
    </row>
    <row r="149" spans="1:9" x14ac:dyDescent="0.25">
      <c r="A149" t="s">
        <v>97</v>
      </c>
      <c r="B149" s="143">
        <v>525392</v>
      </c>
      <c r="C149" s="144">
        <v>45272</v>
      </c>
      <c r="D149" s="145">
        <v>45272</v>
      </c>
      <c r="E149" s="143" t="s">
        <v>98</v>
      </c>
      <c r="F149" s="146">
        <v>0.61944444444444446</v>
      </c>
      <c r="G149" s="147">
        <v>1.43</v>
      </c>
      <c r="H149" s="148">
        <v>22100</v>
      </c>
      <c r="I149" s="148">
        <v>12000</v>
      </c>
    </row>
    <row r="150" spans="1:9" x14ac:dyDescent="0.25">
      <c r="A150" t="s">
        <v>103</v>
      </c>
      <c r="B150" s="143">
        <v>525408</v>
      </c>
      <c r="C150" s="144">
        <v>45272</v>
      </c>
      <c r="D150" s="145">
        <v>45272</v>
      </c>
      <c r="E150" s="143" t="s">
        <v>104</v>
      </c>
      <c r="F150" s="146">
        <v>0.65555555555555556</v>
      </c>
      <c r="G150" s="147">
        <v>11.75</v>
      </c>
      <c r="H150" s="148">
        <v>22100</v>
      </c>
      <c r="I150" s="148">
        <v>12000</v>
      </c>
    </row>
    <row r="151" spans="1:9" x14ac:dyDescent="0.25">
      <c r="A151" t="s">
        <v>97</v>
      </c>
      <c r="B151" s="143">
        <v>525418</v>
      </c>
      <c r="C151" s="144">
        <v>45272</v>
      </c>
      <c r="D151" s="145">
        <v>45272</v>
      </c>
      <c r="E151" s="143" t="s">
        <v>129</v>
      </c>
      <c r="F151" s="146">
        <v>0.68194444444444446</v>
      </c>
      <c r="G151" s="147">
        <v>5.28</v>
      </c>
      <c r="H151" s="148">
        <v>22100</v>
      </c>
      <c r="I151" s="148">
        <v>12000</v>
      </c>
    </row>
    <row r="152" spans="1:9" x14ac:dyDescent="0.25">
      <c r="A152" t="s">
        <v>101</v>
      </c>
      <c r="B152" s="143">
        <v>525446</v>
      </c>
      <c r="C152" s="144">
        <v>45272</v>
      </c>
      <c r="D152" s="145">
        <v>45272</v>
      </c>
      <c r="E152" s="143" t="s">
        <v>102</v>
      </c>
      <c r="F152" s="146">
        <v>0.85833333333333339</v>
      </c>
      <c r="G152" s="147">
        <v>9.82</v>
      </c>
      <c r="H152" s="148">
        <v>22100</v>
      </c>
      <c r="I152" s="148">
        <v>12000</v>
      </c>
    </row>
    <row r="153" spans="1:9" x14ac:dyDescent="0.25">
      <c r="A153" t="s">
        <v>103</v>
      </c>
      <c r="B153" s="143">
        <v>525448</v>
      </c>
      <c r="C153" s="144">
        <v>45272</v>
      </c>
      <c r="D153" s="145">
        <v>45272</v>
      </c>
      <c r="E153" s="143" t="s">
        <v>104</v>
      </c>
      <c r="F153" s="146">
        <v>0.86319444444444438</v>
      </c>
      <c r="G153" s="147">
        <v>9.1999999999999993</v>
      </c>
      <c r="H153" s="148">
        <v>22100</v>
      </c>
      <c r="I153" s="148">
        <v>12000</v>
      </c>
    </row>
    <row r="154" spans="1:9" x14ac:dyDescent="0.25">
      <c r="A154" t="s">
        <v>97</v>
      </c>
      <c r="B154" s="143">
        <v>525449</v>
      </c>
      <c r="C154" s="144">
        <v>45272</v>
      </c>
      <c r="D154" s="145">
        <v>45272</v>
      </c>
      <c r="E154" s="143" t="s">
        <v>129</v>
      </c>
      <c r="F154" s="146">
        <v>0.86388888888888893</v>
      </c>
      <c r="G154" s="147">
        <v>6.84</v>
      </c>
      <c r="H154" s="148">
        <v>22100</v>
      </c>
      <c r="I154" s="148">
        <v>12000</v>
      </c>
    </row>
    <row r="155" spans="1:9" x14ac:dyDescent="0.25">
      <c r="A155" t="s">
        <v>97</v>
      </c>
      <c r="B155" s="143">
        <v>525453</v>
      </c>
      <c r="C155" s="144">
        <v>45272</v>
      </c>
      <c r="D155" s="145">
        <v>45272</v>
      </c>
      <c r="E155" s="143" t="s">
        <v>135</v>
      </c>
      <c r="F155" s="146">
        <v>0.87013888888888891</v>
      </c>
      <c r="G155" s="147">
        <v>14.23</v>
      </c>
      <c r="H155" s="148">
        <v>22100</v>
      </c>
      <c r="I155" s="148">
        <v>12000</v>
      </c>
    </row>
    <row r="156" spans="1:9" x14ac:dyDescent="0.25">
      <c r="A156" t="s">
        <v>95</v>
      </c>
      <c r="B156" s="143">
        <v>525457</v>
      </c>
      <c r="C156" s="144">
        <v>45272</v>
      </c>
      <c r="D156" s="145">
        <v>45272</v>
      </c>
      <c r="E156" s="143" t="s">
        <v>96</v>
      </c>
      <c r="F156" s="146">
        <v>0.875</v>
      </c>
      <c r="G156" s="147">
        <v>11.55</v>
      </c>
      <c r="H156" s="148">
        <v>22100</v>
      </c>
      <c r="I156" s="148">
        <v>12000</v>
      </c>
    </row>
    <row r="157" spans="1:9" x14ac:dyDescent="0.25">
      <c r="A157" t="s">
        <v>97</v>
      </c>
      <c r="B157" s="143">
        <v>525458</v>
      </c>
      <c r="C157" s="144">
        <v>45272</v>
      </c>
      <c r="D157" s="145">
        <v>45272</v>
      </c>
      <c r="E157" s="143" t="s">
        <v>130</v>
      </c>
      <c r="F157" s="146">
        <v>0.87916666666666676</v>
      </c>
      <c r="G157" s="147">
        <v>10.31</v>
      </c>
      <c r="H157" s="148">
        <v>22100</v>
      </c>
      <c r="I157" s="148">
        <v>12000</v>
      </c>
    </row>
    <row r="158" spans="1:9" x14ac:dyDescent="0.25">
      <c r="A158" t="s">
        <v>111</v>
      </c>
      <c r="B158" s="143">
        <v>525508</v>
      </c>
      <c r="C158" s="144">
        <v>45273</v>
      </c>
      <c r="D158" s="145">
        <v>45273</v>
      </c>
      <c r="E158" s="143" t="s">
        <v>136</v>
      </c>
      <c r="F158" s="146">
        <v>0.3430555555555555</v>
      </c>
      <c r="G158" s="155">
        <v>9.09</v>
      </c>
      <c r="H158" s="156">
        <v>22100</v>
      </c>
      <c r="I158" s="156">
        <v>12000</v>
      </c>
    </row>
    <row r="159" spans="1:9" x14ac:dyDescent="0.25">
      <c r="A159" t="s">
        <v>110</v>
      </c>
      <c r="B159" s="143">
        <v>525524</v>
      </c>
      <c r="C159" s="144">
        <v>45273</v>
      </c>
      <c r="D159" s="145">
        <v>45273</v>
      </c>
      <c r="E159" s="143" t="s">
        <v>102</v>
      </c>
      <c r="F159" s="146">
        <v>0.37222222222222223</v>
      </c>
      <c r="G159" s="155">
        <v>11.9</v>
      </c>
      <c r="H159" s="156">
        <v>22100</v>
      </c>
      <c r="I159" s="156">
        <v>12000</v>
      </c>
    </row>
    <row r="160" spans="1:9" x14ac:dyDescent="0.25">
      <c r="A160" t="s">
        <v>113</v>
      </c>
      <c r="B160" s="143">
        <v>525526</v>
      </c>
      <c r="C160" s="144">
        <v>45273</v>
      </c>
      <c r="D160" s="145">
        <v>45273</v>
      </c>
      <c r="E160" s="143" t="s">
        <v>104</v>
      </c>
      <c r="F160" s="146">
        <v>0.38541666666666669</v>
      </c>
      <c r="G160" s="155">
        <v>12.37</v>
      </c>
      <c r="H160" s="156">
        <v>22100</v>
      </c>
      <c r="I160" s="156">
        <v>12000</v>
      </c>
    </row>
    <row r="161" spans="1:9" x14ac:dyDescent="0.25">
      <c r="A161" t="s">
        <v>114</v>
      </c>
      <c r="B161" s="143">
        <v>525540</v>
      </c>
      <c r="C161" s="144">
        <v>45273</v>
      </c>
      <c r="D161" s="145">
        <v>45273</v>
      </c>
      <c r="E161" s="143" t="s">
        <v>96</v>
      </c>
      <c r="F161" s="146">
        <v>0.41180555555555554</v>
      </c>
      <c r="G161" s="155">
        <v>14.16</v>
      </c>
      <c r="H161" s="156">
        <v>22100</v>
      </c>
      <c r="I161" s="156">
        <v>12000</v>
      </c>
    </row>
    <row r="162" spans="1:9" x14ac:dyDescent="0.25">
      <c r="A162" t="s">
        <v>111</v>
      </c>
      <c r="B162" s="143">
        <v>525600</v>
      </c>
      <c r="C162" s="144">
        <v>45273</v>
      </c>
      <c r="D162" s="145">
        <v>45273</v>
      </c>
      <c r="E162" s="143" t="s">
        <v>136</v>
      </c>
      <c r="F162" s="146">
        <v>0.51736111111111105</v>
      </c>
      <c r="G162" s="155">
        <v>10.49</v>
      </c>
      <c r="H162" s="156">
        <v>22100</v>
      </c>
      <c r="I162" s="156">
        <v>12000</v>
      </c>
    </row>
    <row r="163" spans="1:9" x14ac:dyDescent="0.25">
      <c r="A163" t="s">
        <v>113</v>
      </c>
      <c r="B163" s="143">
        <v>525626</v>
      </c>
      <c r="C163" s="144">
        <v>45273</v>
      </c>
      <c r="D163" s="145">
        <v>45273</v>
      </c>
      <c r="E163" s="143" t="s">
        <v>104</v>
      </c>
      <c r="F163" s="146">
        <v>0.58611111111111114</v>
      </c>
      <c r="G163" s="155">
        <v>12.43</v>
      </c>
      <c r="H163" s="156">
        <v>22100</v>
      </c>
      <c r="I163" s="156">
        <v>12000</v>
      </c>
    </row>
    <row r="164" spans="1:9" x14ac:dyDescent="0.25">
      <c r="A164" t="s">
        <v>114</v>
      </c>
      <c r="B164" s="143">
        <v>525635</v>
      </c>
      <c r="C164" s="144">
        <v>45273</v>
      </c>
      <c r="D164" s="145">
        <v>45273</v>
      </c>
      <c r="E164" s="143" t="s">
        <v>96</v>
      </c>
      <c r="F164" s="146">
        <v>0.60277777777777775</v>
      </c>
      <c r="G164" s="155">
        <v>13.28</v>
      </c>
      <c r="H164" s="156">
        <v>22100</v>
      </c>
      <c r="I164" s="156">
        <v>12000</v>
      </c>
    </row>
    <row r="165" spans="1:9" x14ac:dyDescent="0.25">
      <c r="A165" t="s">
        <v>110</v>
      </c>
      <c r="B165" s="143">
        <v>525644</v>
      </c>
      <c r="C165" s="144">
        <v>45273</v>
      </c>
      <c r="D165" s="145">
        <v>45273</v>
      </c>
      <c r="E165" s="143" t="s">
        <v>102</v>
      </c>
      <c r="F165" s="146">
        <v>0.61944444444444446</v>
      </c>
      <c r="G165" s="155">
        <v>11.83</v>
      </c>
      <c r="H165" s="156">
        <v>22100</v>
      </c>
      <c r="I165" s="156">
        <v>12000</v>
      </c>
    </row>
    <row r="166" spans="1:9" x14ac:dyDescent="0.25">
      <c r="A166" t="s">
        <v>111</v>
      </c>
      <c r="B166" s="143">
        <v>525677</v>
      </c>
      <c r="C166" s="144">
        <v>45273</v>
      </c>
      <c r="D166" s="145">
        <v>45273</v>
      </c>
      <c r="E166" s="143" t="s">
        <v>132</v>
      </c>
      <c r="F166" s="146">
        <v>0.7006944444444444</v>
      </c>
      <c r="G166" s="155">
        <v>11.22</v>
      </c>
      <c r="H166" s="156">
        <v>22100</v>
      </c>
      <c r="I166" s="156">
        <v>12000</v>
      </c>
    </row>
    <row r="167" spans="1:9" x14ac:dyDescent="0.25">
      <c r="A167" t="s">
        <v>110</v>
      </c>
      <c r="B167" s="143">
        <v>525706</v>
      </c>
      <c r="C167" s="144">
        <v>45273</v>
      </c>
      <c r="D167" s="145">
        <v>45273</v>
      </c>
      <c r="E167" s="143" t="s">
        <v>102</v>
      </c>
      <c r="F167" s="146">
        <v>0.82847222222222217</v>
      </c>
      <c r="G167" s="155">
        <v>9.75</v>
      </c>
      <c r="H167" s="156">
        <v>22100</v>
      </c>
      <c r="I167" s="156">
        <v>12000</v>
      </c>
    </row>
    <row r="168" spans="1:9" x14ac:dyDescent="0.25">
      <c r="A168" t="s">
        <v>113</v>
      </c>
      <c r="B168" s="143">
        <v>525709</v>
      </c>
      <c r="C168" s="144">
        <v>45273</v>
      </c>
      <c r="D168" s="145">
        <v>45273</v>
      </c>
      <c r="E168" s="143" t="s">
        <v>104</v>
      </c>
      <c r="F168" s="146">
        <v>0.8340277777777777</v>
      </c>
      <c r="G168" s="155">
        <v>11.67</v>
      </c>
      <c r="H168" s="156">
        <v>22100</v>
      </c>
      <c r="I168" s="156">
        <v>12000</v>
      </c>
    </row>
    <row r="169" spans="1:9" x14ac:dyDescent="0.25">
      <c r="A169" t="s">
        <v>111</v>
      </c>
      <c r="B169" s="143">
        <v>525712</v>
      </c>
      <c r="C169" s="144">
        <v>45273</v>
      </c>
      <c r="D169" s="145">
        <v>45273</v>
      </c>
      <c r="E169" s="143" t="s">
        <v>136</v>
      </c>
      <c r="F169" s="146">
        <v>0.83750000000000002</v>
      </c>
      <c r="G169" s="155">
        <v>9.06</v>
      </c>
      <c r="H169" s="156">
        <v>22100</v>
      </c>
      <c r="I169" s="156">
        <v>12000</v>
      </c>
    </row>
    <row r="170" spans="1:9" x14ac:dyDescent="0.25">
      <c r="A170" t="s">
        <v>114</v>
      </c>
      <c r="B170" s="143">
        <v>525720</v>
      </c>
      <c r="C170" s="144">
        <v>45273</v>
      </c>
      <c r="D170" s="145">
        <v>45273</v>
      </c>
      <c r="E170" s="143" t="s">
        <v>134</v>
      </c>
      <c r="F170" s="146">
        <v>0.89097222222222217</v>
      </c>
      <c r="G170" s="155">
        <v>10.28</v>
      </c>
      <c r="H170" s="156">
        <v>22100</v>
      </c>
      <c r="I170" s="156">
        <v>12000</v>
      </c>
    </row>
    <row r="171" spans="1:9" x14ac:dyDescent="0.25">
      <c r="A171" t="s">
        <v>107</v>
      </c>
      <c r="B171" s="143">
        <v>525721</v>
      </c>
      <c r="C171" s="144">
        <v>45273</v>
      </c>
      <c r="D171" s="145">
        <v>45273</v>
      </c>
      <c r="E171" s="143" t="s">
        <v>109</v>
      </c>
      <c r="F171" s="146">
        <v>0.89166666666666661</v>
      </c>
      <c r="G171" s="155">
        <v>7.76</v>
      </c>
      <c r="H171" s="156">
        <v>22100</v>
      </c>
      <c r="I171" s="156">
        <v>12000</v>
      </c>
    </row>
    <row r="172" spans="1:9" x14ac:dyDescent="0.25">
      <c r="A172" t="s">
        <v>107</v>
      </c>
      <c r="B172" s="143">
        <v>525733</v>
      </c>
      <c r="C172" s="144">
        <v>45273</v>
      </c>
      <c r="D172" s="145">
        <v>45273</v>
      </c>
      <c r="E172" s="143" t="s">
        <v>96</v>
      </c>
      <c r="F172" s="146">
        <v>0.92638888888888893</v>
      </c>
      <c r="G172" s="155">
        <v>5.45</v>
      </c>
      <c r="H172" s="156">
        <v>22100</v>
      </c>
      <c r="I172" s="156">
        <v>12000</v>
      </c>
    </row>
    <row r="173" spans="1:9" x14ac:dyDescent="0.25">
      <c r="A173" t="s">
        <v>107</v>
      </c>
      <c r="B173" s="143">
        <v>525735</v>
      </c>
      <c r="C173" s="144">
        <v>45273</v>
      </c>
      <c r="D173" s="145">
        <v>45273</v>
      </c>
      <c r="E173" s="143" t="s">
        <v>108</v>
      </c>
      <c r="F173" s="146">
        <v>0.96875</v>
      </c>
      <c r="G173" s="155">
        <v>7.54</v>
      </c>
      <c r="H173" s="156">
        <v>22100</v>
      </c>
      <c r="I173" s="156">
        <v>12000</v>
      </c>
    </row>
    <row r="174" spans="1:9" x14ac:dyDescent="0.25">
      <c r="A174" t="s">
        <v>107</v>
      </c>
      <c r="B174" s="143">
        <v>525736</v>
      </c>
      <c r="C174" s="144">
        <v>45273</v>
      </c>
      <c r="D174" s="145">
        <v>45273</v>
      </c>
      <c r="E174" s="143" t="s">
        <v>132</v>
      </c>
      <c r="F174" s="146">
        <v>0.97361111111111109</v>
      </c>
      <c r="G174" s="155">
        <v>7.09</v>
      </c>
      <c r="H174" s="156">
        <v>22100</v>
      </c>
      <c r="I174" s="156">
        <v>12000</v>
      </c>
    </row>
    <row r="175" spans="1:9" x14ac:dyDescent="0.25">
      <c r="A175" t="s">
        <v>119</v>
      </c>
      <c r="B175" s="143">
        <v>525773</v>
      </c>
      <c r="C175" s="144">
        <v>45274</v>
      </c>
      <c r="D175" s="145">
        <v>45274</v>
      </c>
      <c r="E175" s="143" t="s">
        <v>102</v>
      </c>
      <c r="F175" s="146">
        <v>0.38541666666666669</v>
      </c>
      <c r="G175" s="157">
        <v>10.039999999999999</v>
      </c>
      <c r="H175" s="156">
        <v>22100</v>
      </c>
      <c r="I175" s="156">
        <v>12000</v>
      </c>
    </row>
    <row r="176" spans="1:9" x14ac:dyDescent="0.25">
      <c r="A176" t="s">
        <v>122</v>
      </c>
      <c r="B176" s="143">
        <v>525788</v>
      </c>
      <c r="C176" s="144">
        <v>45274</v>
      </c>
      <c r="D176" s="145">
        <v>45274</v>
      </c>
      <c r="E176" s="143" t="s">
        <v>96</v>
      </c>
      <c r="F176" s="146">
        <v>0.42152777777777778</v>
      </c>
      <c r="G176" s="157">
        <v>11.52</v>
      </c>
      <c r="H176" s="156">
        <v>22100</v>
      </c>
      <c r="I176" s="156">
        <v>12000</v>
      </c>
    </row>
    <row r="177" spans="1:9" x14ac:dyDescent="0.25">
      <c r="A177" t="s">
        <v>120</v>
      </c>
      <c r="B177" s="143">
        <v>525793</v>
      </c>
      <c r="C177" s="144">
        <v>45274</v>
      </c>
      <c r="D177" s="145">
        <v>45274</v>
      </c>
      <c r="E177" s="143" t="s">
        <v>129</v>
      </c>
      <c r="F177" s="146">
        <v>0.43194444444444446</v>
      </c>
      <c r="G177" s="157">
        <v>9.84</v>
      </c>
      <c r="H177" s="156">
        <v>22100</v>
      </c>
      <c r="I177" s="156">
        <v>12000</v>
      </c>
    </row>
    <row r="178" spans="1:9" x14ac:dyDescent="0.25">
      <c r="A178" t="s">
        <v>121</v>
      </c>
      <c r="B178" s="143">
        <v>525799</v>
      </c>
      <c r="C178" s="144">
        <v>45274</v>
      </c>
      <c r="D178" s="145">
        <v>45274</v>
      </c>
      <c r="E178" s="143" t="s">
        <v>104</v>
      </c>
      <c r="F178" s="146">
        <v>0.44236111111111115</v>
      </c>
      <c r="G178" s="157">
        <v>9.2899999999999991</v>
      </c>
      <c r="H178" s="156">
        <v>22100</v>
      </c>
      <c r="I178" s="156">
        <v>12000</v>
      </c>
    </row>
    <row r="179" spans="1:9" x14ac:dyDescent="0.25">
      <c r="A179" t="s">
        <v>120</v>
      </c>
      <c r="B179" s="143">
        <v>525831</v>
      </c>
      <c r="C179" s="144">
        <v>45274</v>
      </c>
      <c r="D179" s="145">
        <v>45274</v>
      </c>
      <c r="E179" s="143" t="s">
        <v>98</v>
      </c>
      <c r="F179" s="146">
        <v>0.50277777777777777</v>
      </c>
      <c r="G179" s="157">
        <v>0.7</v>
      </c>
      <c r="H179" s="156">
        <v>22100</v>
      </c>
      <c r="I179" s="156">
        <v>12000</v>
      </c>
    </row>
    <row r="180" spans="1:9" x14ac:dyDescent="0.25">
      <c r="A180" t="s">
        <v>119</v>
      </c>
      <c r="B180" s="143">
        <v>525879</v>
      </c>
      <c r="C180" s="144">
        <v>45274</v>
      </c>
      <c r="D180" s="145">
        <v>45274</v>
      </c>
      <c r="E180" s="143" t="s">
        <v>102</v>
      </c>
      <c r="F180" s="146">
        <v>0.61249999999999993</v>
      </c>
      <c r="G180" s="157">
        <v>8.68</v>
      </c>
      <c r="H180" s="156">
        <v>22100</v>
      </c>
      <c r="I180" s="156">
        <v>12000</v>
      </c>
    </row>
    <row r="181" spans="1:9" x14ac:dyDescent="0.25">
      <c r="A181" t="s">
        <v>122</v>
      </c>
      <c r="B181" s="143">
        <v>525894</v>
      </c>
      <c r="C181" s="144">
        <v>45274</v>
      </c>
      <c r="D181" s="145">
        <v>45274</v>
      </c>
      <c r="E181" s="143" t="s">
        <v>96</v>
      </c>
      <c r="F181" s="146">
        <v>0.65486111111111112</v>
      </c>
      <c r="G181" s="157">
        <v>8.76</v>
      </c>
      <c r="H181" s="156">
        <v>22100</v>
      </c>
      <c r="I181" s="156">
        <v>12000</v>
      </c>
    </row>
    <row r="182" spans="1:9" x14ac:dyDescent="0.25">
      <c r="A182" t="s">
        <v>120</v>
      </c>
      <c r="B182" s="143">
        <v>525897</v>
      </c>
      <c r="C182" s="144">
        <v>45274</v>
      </c>
      <c r="D182" s="145">
        <v>45274</v>
      </c>
      <c r="E182" s="143" t="s">
        <v>135</v>
      </c>
      <c r="F182" s="146">
        <v>0.65972222222222221</v>
      </c>
      <c r="G182" s="157">
        <v>12.63</v>
      </c>
      <c r="H182" s="156">
        <v>22100</v>
      </c>
      <c r="I182" s="156">
        <v>12000</v>
      </c>
    </row>
    <row r="183" spans="1:9" x14ac:dyDescent="0.25">
      <c r="A183" t="s">
        <v>121</v>
      </c>
      <c r="B183" s="143">
        <v>525912</v>
      </c>
      <c r="C183" s="144">
        <v>45274</v>
      </c>
      <c r="D183" s="145">
        <v>45274</v>
      </c>
      <c r="E183" s="143" t="s">
        <v>104</v>
      </c>
      <c r="F183" s="146">
        <v>0.69374999999999998</v>
      </c>
      <c r="G183" s="157">
        <v>10.35</v>
      </c>
      <c r="H183" s="156">
        <v>22100</v>
      </c>
      <c r="I183" s="156">
        <v>12000</v>
      </c>
    </row>
    <row r="184" spans="1:9" x14ac:dyDescent="0.25">
      <c r="A184" t="s">
        <v>107</v>
      </c>
      <c r="B184" s="143">
        <v>525934</v>
      </c>
      <c r="C184" s="144">
        <v>45274</v>
      </c>
      <c r="D184" s="145">
        <v>45274</v>
      </c>
      <c r="E184" s="143" t="s">
        <v>102</v>
      </c>
      <c r="F184" s="146">
        <v>0.8354166666666667</v>
      </c>
      <c r="G184" s="157">
        <v>4.3099999999999996</v>
      </c>
      <c r="H184" s="156">
        <v>22100</v>
      </c>
      <c r="I184" s="156">
        <v>12000</v>
      </c>
    </row>
    <row r="185" spans="1:9" x14ac:dyDescent="0.25">
      <c r="A185" t="s">
        <v>97</v>
      </c>
      <c r="B185" s="143">
        <v>525979</v>
      </c>
      <c r="C185" s="144">
        <v>45275</v>
      </c>
      <c r="D185" s="145">
        <v>45275</v>
      </c>
      <c r="E185" s="143" t="s">
        <v>137</v>
      </c>
      <c r="F185" s="146">
        <v>0.35000000000000003</v>
      </c>
      <c r="G185" s="157">
        <v>1.1100000000000001</v>
      </c>
      <c r="H185" s="156">
        <v>22100</v>
      </c>
      <c r="I185" s="156">
        <v>12000</v>
      </c>
    </row>
    <row r="186" spans="1:9" x14ac:dyDescent="0.25">
      <c r="A186" t="s">
        <v>95</v>
      </c>
      <c r="B186" s="143">
        <v>525982</v>
      </c>
      <c r="C186" s="144">
        <v>45275</v>
      </c>
      <c r="D186" s="145">
        <v>45275</v>
      </c>
      <c r="E186" s="143" t="s">
        <v>96</v>
      </c>
      <c r="F186" s="146">
        <v>0.36319444444444443</v>
      </c>
      <c r="G186" s="157">
        <v>11.61</v>
      </c>
      <c r="H186" s="156">
        <v>22100</v>
      </c>
      <c r="I186" s="156">
        <v>12000</v>
      </c>
    </row>
    <row r="187" spans="1:9" x14ac:dyDescent="0.25">
      <c r="A187" t="s">
        <v>101</v>
      </c>
      <c r="B187" s="143">
        <v>525996</v>
      </c>
      <c r="C187" s="144">
        <v>45275</v>
      </c>
      <c r="D187" s="145">
        <v>45275</v>
      </c>
      <c r="E187" s="143" t="s">
        <v>102</v>
      </c>
      <c r="F187" s="146">
        <v>0.39374999999999999</v>
      </c>
      <c r="G187" s="157">
        <v>11.98</v>
      </c>
      <c r="H187" s="156">
        <v>22100</v>
      </c>
      <c r="I187" s="156">
        <v>12000</v>
      </c>
    </row>
    <row r="188" spans="1:9" x14ac:dyDescent="0.25">
      <c r="A188" t="s">
        <v>103</v>
      </c>
      <c r="B188" s="143">
        <v>526006</v>
      </c>
      <c r="C188" s="144">
        <v>45275</v>
      </c>
      <c r="D188" s="145">
        <v>45275</v>
      </c>
      <c r="E188" s="143" t="s">
        <v>104</v>
      </c>
      <c r="F188" s="146">
        <v>0.41388888888888892</v>
      </c>
      <c r="G188" s="157">
        <v>12.03</v>
      </c>
      <c r="H188" s="156">
        <v>22100</v>
      </c>
      <c r="I188" s="156">
        <v>12000</v>
      </c>
    </row>
    <row r="189" spans="1:9" x14ac:dyDescent="0.25">
      <c r="A189" t="s">
        <v>97</v>
      </c>
      <c r="B189" s="143">
        <v>526050</v>
      </c>
      <c r="C189" s="144">
        <v>45275</v>
      </c>
      <c r="D189" s="145">
        <v>45275</v>
      </c>
      <c r="E189" s="143" t="s">
        <v>98</v>
      </c>
      <c r="F189" s="146">
        <v>0.49027777777777781</v>
      </c>
      <c r="G189" s="157">
        <v>0.64</v>
      </c>
      <c r="H189" s="156">
        <v>22100</v>
      </c>
      <c r="I189" s="156">
        <v>12000</v>
      </c>
    </row>
    <row r="190" spans="1:9" x14ac:dyDescent="0.25">
      <c r="A190" t="s">
        <v>97</v>
      </c>
      <c r="B190" s="143">
        <v>526067</v>
      </c>
      <c r="C190" s="144">
        <v>45275</v>
      </c>
      <c r="D190" s="145">
        <v>45275</v>
      </c>
      <c r="E190" s="143" t="s">
        <v>136</v>
      </c>
      <c r="F190" s="146">
        <v>0.51527777777777783</v>
      </c>
      <c r="G190" s="157">
        <v>10.029999999999999</v>
      </c>
      <c r="H190" s="156">
        <v>22100</v>
      </c>
      <c r="I190" s="156">
        <v>12000</v>
      </c>
    </row>
    <row r="191" spans="1:9" x14ac:dyDescent="0.25">
      <c r="A191" t="s">
        <v>101</v>
      </c>
      <c r="B191" s="143">
        <v>526091</v>
      </c>
      <c r="C191" s="144">
        <v>45275</v>
      </c>
      <c r="D191" s="145">
        <v>45275</v>
      </c>
      <c r="E191" s="143" t="s">
        <v>102</v>
      </c>
      <c r="F191" s="146">
        <v>0.56111111111111112</v>
      </c>
      <c r="G191" s="157">
        <v>9.24</v>
      </c>
      <c r="H191" s="156">
        <v>22100</v>
      </c>
      <c r="I191" s="156">
        <v>12000</v>
      </c>
    </row>
    <row r="192" spans="1:9" x14ac:dyDescent="0.25">
      <c r="A192" t="s">
        <v>95</v>
      </c>
      <c r="B192" s="143">
        <v>526094</v>
      </c>
      <c r="C192" s="144">
        <v>45275</v>
      </c>
      <c r="D192" s="145">
        <v>45275</v>
      </c>
      <c r="E192" s="143" t="s">
        <v>96</v>
      </c>
      <c r="F192" s="146">
        <v>0.56458333333333333</v>
      </c>
      <c r="G192" s="157">
        <v>10.88</v>
      </c>
      <c r="H192" s="156">
        <v>22100</v>
      </c>
      <c r="I192" s="156">
        <v>12000</v>
      </c>
    </row>
    <row r="193" spans="1:9" x14ac:dyDescent="0.25">
      <c r="A193" t="s">
        <v>103</v>
      </c>
      <c r="B193" s="143">
        <v>526124</v>
      </c>
      <c r="C193" s="144">
        <v>45275</v>
      </c>
      <c r="D193" s="145">
        <v>45275</v>
      </c>
      <c r="E193" s="143" t="s">
        <v>104</v>
      </c>
      <c r="F193" s="146">
        <v>0.6381944444444444</v>
      </c>
      <c r="G193" s="157">
        <v>11.33</v>
      </c>
      <c r="H193" s="156">
        <v>22100</v>
      </c>
      <c r="I193" s="156">
        <v>12000</v>
      </c>
    </row>
    <row r="194" spans="1:9" x14ac:dyDescent="0.25">
      <c r="A194" t="s">
        <v>103</v>
      </c>
      <c r="B194" s="143">
        <v>526132</v>
      </c>
      <c r="C194" s="144">
        <v>45275</v>
      </c>
      <c r="D194" s="145">
        <v>45275</v>
      </c>
      <c r="E194" s="143" t="s">
        <v>124</v>
      </c>
      <c r="F194" s="146">
        <v>0.68402777777777779</v>
      </c>
      <c r="G194" s="157">
        <v>13.47</v>
      </c>
      <c r="H194" s="156">
        <v>22100</v>
      </c>
      <c r="I194" s="156">
        <v>12000</v>
      </c>
    </row>
    <row r="195" spans="1:9" x14ac:dyDescent="0.25">
      <c r="A195" t="s">
        <v>97</v>
      </c>
      <c r="B195" s="143">
        <v>526146</v>
      </c>
      <c r="C195" s="144">
        <v>45275</v>
      </c>
      <c r="D195" s="145">
        <v>45275</v>
      </c>
      <c r="E195" s="143" t="s">
        <v>136</v>
      </c>
      <c r="F195" s="146">
        <v>0.73958333333333337</v>
      </c>
      <c r="G195" s="157">
        <v>7.5</v>
      </c>
      <c r="H195" s="156">
        <v>22100</v>
      </c>
      <c r="I195" s="156">
        <v>12000</v>
      </c>
    </row>
    <row r="196" spans="1:9" x14ac:dyDescent="0.25">
      <c r="A196" t="s">
        <v>103</v>
      </c>
      <c r="B196" s="143">
        <v>526151</v>
      </c>
      <c r="C196" s="144">
        <v>45275</v>
      </c>
      <c r="D196" s="145">
        <v>45275</v>
      </c>
      <c r="E196" s="143" t="s">
        <v>104</v>
      </c>
      <c r="F196" s="146">
        <v>0.7597222222222223</v>
      </c>
      <c r="G196" s="157">
        <v>4.46</v>
      </c>
      <c r="H196" s="156">
        <v>22100</v>
      </c>
      <c r="I196" s="156">
        <v>12000</v>
      </c>
    </row>
    <row r="197" spans="1:9" x14ac:dyDescent="0.25">
      <c r="A197" t="s">
        <v>97</v>
      </c>
      <c r="B197" s="143">
        <v>526156</v>
      </c>
      <c r="C197" s="144">
        <v>45275</v>
      </c>
      <c r="D197" s="145">
        <v>45275</v>
      </c>
      <c r="E197" s="143" t="s">
        <v>96</v>
      </c>
      <c r="F197" s="146">
        <v>0.78611111111111109</v>
      </c>
      <c r="G197" s="157">
        <v>6.68</v>
      </c>
      <c r="H197" s="156">
        <v>22100</v>
      </c>
      <c r="I197" s="156">
        <v>12000</v>
      </c>
    </row>
    <row r="198" spans="1:9" x14ac:dyDescent="0.25">
      <c r="A198" t="s">
        <v>101</v>
      </c>
      <c r="B198" s="143">
        <v>526161</v>
      </c>
      <c r="C198" s="144">
        <v>45275</v>
      </c>
      <c r="D198" s="145">
        <v>45275</v>
      </c>
      <c r="E198" s="143" t="s">
        <v>102</v>
      </c>
      <c r="F198" s="146">
        <v>0.8125</v>
      </c>
      <c r="G198" s="157">
        <v>8.8699999999999992</v>
      </c>
      <c r="H198" s="156">
        <v>22100</v>
      </c>
      <c r="I198" s="156">
        <v>12000</v>
      </c>
    </row>
    <row r="199" spans="1:9" x14ac:dyDescent="0.25">
      <c r="A199" t="s">
        <v>107</v>
      </c>
      <c r="B199" s="143">
        <v>526168</v>
      </c>
      <c r="C199" s="144">
        <v>45275</v>
      </c>
      <c r="D199" s="145">
        <v>45275</v>
      </c>
      <c r="E199" s="143" t="s">
        <v>124</v>
      </c>
      <c r="F199" s="146">
        <v>0.8979166666666667</v>
      </c>
      <c r="G199" s="157">
        <v>8.14</v>
      </c>
      <c r="H199" s="156">
        <v>22100</v>
      </c>
      <c r="I199" s="156">
        <v>12000</v>
      </c>
    </row>
    <row r="200" spans="1:9" x14ac:dyDescent="0.25">
      <c r="A200" t="s">
        <v>107</v>
      </c>
      <c r="B200" s="143">
        <v>526169</v>
      </c>
      <c r="C200" s="144">
        <v>45275</v>
      </c>
      <c r="D200" s="145">
        <v>45275</v>
      </c>
      <c r="E200" s="143" t="s">
        <v>138</v>
      </c>
      <c r="F200" s="146">
        <v>0.91805555555555562</v>
      </c>
      <c r="G200" s="157">
        <v>6.03</v>
      </c>
      <c r="H200" s="156">
        <v>22100</v>
      </c>
      <c r="I200" s="156">
        <v>12000</v>
      </c>
    </row>
    <row r="201" spans="1:9" x14ac:dyDescent="0.25">
      <c r="A201" t="s">
        <v>107</v>
      </c>
      <c r="B201" s="143">
        <v>526170</v>
      </c>
      <c r="C201" s="144">
        <v>45275</v>
      </c>
      <c r="D201" s="145">
        <v>45275</v>
      </c>
      <c r="E201" s="143" t="s">
        <v>109</v>
      </c>
      <c r="F201" s="146">
        <v>0.92013888888888884</v>
      </c>
      <c r="G201" s="157">
        <v>8.48</v>
      </c>
      <c r="H201" s="156">
        <v>22100</v>
      </c>
      <c r="I201" s="156">
        <v>12000</v>
      </c>
    </row>
    <row r="202" spans="1:9" x14ac:dyDescent="0.25">
      <c r="A202" t="s">
        <v>107</v>
      </c>
      <c r="B202" s="143">
        <v>526171</v>
      </c>
      <c r="C202" s="144">
        <v>45275</v>
      </c>
      <c r="D202" s="145">
        <v>45275</v>
      </c>
      <c r="E202" s="143" t="s">
        <v>132</v>
      </c>
      <c r="F202" s="146">
        <v>0.92847222222222225</v>
      </c>
      <c r="G202" s="157">
        <v>8.4700000000000006</v>
      </c>
      <c r="H202" s="156">
        <v>22100</v>
      </c>
      <c r="I202" s="156">
        <v>12000</v>
      </c>
    </row>
    <row r="203" spans="1:9" x14ac:dyDescent="0.25">
      <c r="A203" t="s">
        <v>110</v>
      </c>
      <c r="B203" s="143">
        <v>526232</v>
      </c>
      <c r="C203" s="144">
        <v>45276</v>
      </c>
      <c r="D203" s="145">
        <v>45276</v>
      </c>
      <c r="E203" s="143" t="s">
        <v>102</v>
      </c>
      <c r="F203" s="146">
        <v>0.3923611111111111</v>
      </c>
      <c r="G203" s="157">
        <v>11.91</v>
      </c>
      <c r="H203" s="156">
        <v>22100</v>
      </c>
      <c r="I203" s="156">
        <v>12000</v>
      </c>
    </row>
    <row r="204" spans="1:9" x14ac:dyDescent="0.25">
      <c r="A204" t="s">
        <v>111</v>
      </c>
      <c r="B204" s="143">
        <v>526238</v>
      </c>
      <c r="C204" s="144">
        <v>45276</v>
      </c>
      <c r="D204" s="145">
        <v>45276</v>
      </c>
      <c r="E204" s="143" t="s">
        <v>136</v>
      </c>
      <c r="F204" s="146">
        <v>0.39861111111111108</v>
      </c>
      <c r="G204" s="157">
        <v>5.75</v>
      </c>
      <c r="H204" s="156">
        <v>22100</v>
      </c>
      <c r="I204" s="156">
        <v>12000</v>
      </c>
    </row>
    <row r="205" spans="1:9" x14ac:dyDescent="0.25">
      <c r="A205" t="s">
        <v>111</v>
      </c>
      <c r="B205" s="143">
        <v>526246</v>
      </c>
      <c r="C205" s="144">
        <v>45276</v>
      </c>
      <c r="D205" s="145">
        <v>45276</v>
      </c>
      <c r="E205" s="143" t="s">
        <v>96</v>
      </c>
      <c r="F205" s="146">
        <v>0.42083333333333334</v>
      </c>
      <c r="G205" s="157">
        <v>13.47</v>
      </c>
      <c r="H205" s="156">
        <v>22100</v>
      </c>
      <c r="I205" s="156">
        <v>12000</v>
      </c>
    </row>
    <row r="206" spans="1:9" x14ac:dyDescent="0.25">
      <c r="A206" t="s">
        <v>113</v>
      </c>
      <c r="B206" s="143">
        <v>526249</v>
      </c>
      <c r="C206" s="144">
        <v>45276</v>
      </c>
      <c r="D206" s="145">
        <v>45276</v>
      </c>
      <c r="E206" s="143" t="s">
        <v>104</v>
      </c>
      <c r="F206" s="146">
        <v>0.4284722222222222</v>
      </c>
      <c r="G206" s="157">
        <v>12.13</v>
      </c>
      <c r="H206" s="156">
        <v>22100</v>
      </c>
      <c r="I206" s="156">
        <v>12000</v>
      </c>
    </row>
    <row r="207" spans="1:9" x14ac:dyDescent="0.25">
      <c r="A207" t="s">
        <v>114</v>
      </c>
      <c r="B207" s="143">
        <v>526265</v>
      </c>
      <c r="C207" s="144">
        <v>45276</v>
      </c>
      <c r="D207" s="145">
        <v>45276</v>
      </c>
      <c r="E207" s="143" t="s">
        <v>112</v>
      </c>
      <c r="F207" s="146">
        <v>0.47222222222222227</v>
      </c>
      <c r="G207" s="157">
        <v>12.47</v>
      </c>
      <c r="H207" s="156">
        <v>22100</v>
      </c>
      <c r="I207" s="156">
        <v>12000</v>
      </c>
    </row>
    <row r="208" spans="1:9" x14ac:dyDescent="0.25">
      <c r="A208" t="s">
        <v>111</v>
      </c>
      <c r="B208" s="143">
        <v>526281</v>
      </c>
      <c r="C208" s="144">
        <v>45276</v>
      </c>
      <c r="D208" s="145">
        <v>45276</v>
      </c>
      <c r="E208" s="143" t="s">
        <v>128</v>
      </c>
      <c r="F208" s="146">
        <v>0.52013888888888882</v>
      </c>
      <c r="G208" s="157">
        <v>8.2200000000000006</v>
      </c>
      <c r="H208" s="156">
        <v>22100</v>
      </c>
      <c r="I208" s="156">
        <v>12000</v>
      </c>
    </row>
    <row r="209" spans="1:9" x14ac:dyDescent="0.25">
      <c r="A209" t="s">
        <v>113</v>
      </c>
      <c r="B209" s="143">
        <v>526335</v>
      </c>
      <c r="C209" s="144">
        <v>45276</v>
      </c>
      <c r="D209" s="145">
        <v>45276</v>
      </c>
      <c r="E209" s="143" t="s">
        <v>104</v>
      </c>
      <c r="F209" s="146">
        <v>0.67569444444444438</v>
      </c>
      <c r="G209" s="157">
        <v>12.64</v>
      </c>
      <c r="H209" s="156">
        <v>22100</v>
      </c>
      <c r="I209" s="156">
        <v>12000</v>
      </c>
    </row>
    <row r="210" spans="1:9" x14ac:dyDescent="0.25">
      <c r="A210" t="s">
        <v>110</v>
      </c>
      <c r="B210" s="143">
        <v>526340</v>
      </c>
      <c r="C210" s="144">
        <v>45276</v>
      </c>
      <c r="D210" s="145">
        <v>45276</v>
      </c>
      <c r="E210" s="143" t="s">
        <v>96</v>
      </c>
      <c r="F210" s="146">
        <v>0.70138888888888884</v>
      </c>
      <c r="G210" s="157">
        <v>12.37</v>
      </c>
      <c r="H210" s="156">
        <v>22100</v>
      </c>
      <c r="I210" s="156">
        <v>12000</v>
      </c>
    </row>
    <row r="211" spans="1:9" x14ac:dyDescent="0.25">
      <c r="A211" t="s">
        <v>111</v>
      </c>
      <c r="B211" s="143">
        <v>526349</v>
      </c>
      <c r="C211" s="144">
        <v>45276</v>
      </c>
      <c r="D211" s="145">
        <v>45276</v>
      </c>
      <c r="E211" s="143" t="s">
        <v>102</v>
      </c>
      <c r="F211" s="146">
        <v>0.73611111111111116</v>
      </c>
      <c r="G211" s="157">
        <v>12.87</v>
      </c>
      <c r="H211" s="156">
        <v>22100</v>
      </c>
      <c r="I211" s="156">
        <v>12000</v>
      </c>
    </row>
    <row r="212" spans="1:9" x14ac:dyDescent="0.25">
      <c r="A212" t="s">
        <v>107</v>
      </c>
      <c r="B212" s="143">
        <v>526350</v>
      </c>
      <c r="C212" s="144">
        <v>45276</v>
      </c>
      <c r="D212" s="145">
        <v>45276</v>
      </c>
      <c r="E212" s="143" t="s">
        <v>109</v>
      </c>
      <c r="F212" s="146">
        <v>0.77569444444444446</v>
      </c>
      <c r="G212" s="157">
        <v>2.85</v>
      </c>
      <c r="H212" s="156">
        <v>22100</v>
      </c>
      <c r="I212" s="156">
        <v>12000</v>
      </c>
    </row>
    <row r="213" spans="1:9" x14ac:dyDescent="0.25">
      <c r="A213" t="s">
        <v>114</v>
      </c>
      <c r="B213" s="143">
        <v>526351</v>
      </c>
      <c r="C213" s="144">
        <v>45276</v>
      </c>
      <c r="D213" s="145">
        <v>45276</v>
      </c>
      <c r="E213" s="143" t="s">
        <v>112</v>
      </c>
      <c r="F213" s="146">
        <v>0.8041666666666667</v>
      </c>
      <c r="G213" s="157">
        <v>11.14</v>
      </c>
      <c r="H213" s="156">
        <v>22100</v>
      </c>
      <c r="I213" s="156">
        <v>12000</v>
      </c>
    </row>
    <row r="214" spans="1:9" x14ac:dyDescent="0.25">
      <c r="A214" t="s">
        <v>117</v>
      </c>
      <c r="B214" s="143">
        <v>526365</v>
      </c>
      <c r="C214" s="144">
        <v>45278</v>
      </c>
      <c r="D214" s="145">
        <v>45278</v>
      </c>
      <c r="E214" s="143" t="s">
        <v>139</v>
      </c>
      <c r="F214" s="146">
        <v>0.18402777777777779</v>
      </c>
      <c r="G214" s="157">
        <v>8.5500000000000007</v>
      </c>
      <c r="H214" s="156">
        <v>22100</v>
      </c>
      <c r="I214" s="156">
        <v>12000</v>
      </c>
    </row>
    <row r="215" spans="1:9" x14ac:dyDescent="0.25">
      <c r="A215" t="s">
        <v>119</v>
      </c>
      <c r="B215" s="143">
        <v>526403</v>
      </c>
      <c r="C215" s="144">
        <v>45278</v>
      </c>
      <c r="D215" s="145">
        <v>45278</v>
      </c>
      <c r="E215" s="143" t="s">
        <v>102</v>
      </c>
      <c r="F215" s="146">
        <v>0.36041666666666666</v>
      </c>
      <c r="G215" s="157">
        <v>11.49</v>
      </c>
      <c r="H215" s="156">
        <v>22100</v>
      </c>
      <c r="I215" s="156">
        <v>12000</v>
      </c>
    </row>
    <row r="216" spans="1:9" x14ac:dyDescent="0.25">
      <c r="A216" t="s">
        <v>122</v>
      </c>
      <c r="B216" s="143">
        <v>526425</v>
      </c>
      <c r="C216" s="144">
        <v>45278</v>
      </c>
      <c r="D216" s="145">
        <v>45278</v>
      </c>
      <c r="E216" s="143" t="s">
        <v>96</v>
      </c>
      <c r="F216" s="146">
        <v>0.39861111111111108</v>
      </c>
      <c r="G216" s="157">
        <v>11.89</v>
      </c>
      <c r="H216" s="156">
        <v>22100</v>
      </c>
      <c r="I216" s="156">
        <v>12000</v>
      </c>
    </row>
    <row r="217" spans="1:9" x14ac:dyDescent="0.25">
      <c r="A217" t="s">
        <v>121</v>
      </c>
      <c r="B217" s="143">
        <v>526434</v>
      </c>
      <c r="C217" s="144">
        <v>45278</v>
      </c>
      <c r="D217" s="145">
        <v>45278</v>
      </c>
      <c r="E217" s="143" t="s">
        <v>104</v>
      </c>
      <c r="F217" s="146">
        <v>0.41736111111111113</v>
      </c>
      <c r="G217" s="157">
        <v>12.7</v>
      </c>
      <c r="H217" s="156">
        <v>22100</v>
      </c>
      <c r="I217" s="156">
        <v>12000</v>
      </c>
    </row>
    <row r="218" spans="1:9" x14ac:dyDescent="0.25">
      <c r="A218" t="s">
        <v>120</v>
      </c>
      <c r="B218" s="143">
        <v>526438</v>
      </c>
      <c r="C218" s="144">
        <v>45278</v>
      </c>
      <c r="D218" s="145">
        <v>45278</v>
      </c>
      <c r="E218" s="143" t="s">
        <v>133</v>
      </c>
      <c r="F218" s="146">
        <v>0.42222222222222222</v>
      </c>
      <c r="G218" s="157">
        <v>14.27</v>
      </c>
      <c r="H218" s="156">
        <v>22100</v>
      </c>
      <c r="I218" s="156">
        <v>12000</v>
      </c>
    </row>
    <row r="219" spans="1:9" x14ac:dyDescent="0.25">
      <c r="A219" t="s">
        <v>120</v>
      </c>
      <c r="B219" s="143">
        <v>526451</v>
      </c>
      <c r="C219" s="144">
        <v>45278</v>
      </c>
      <c r="D219" s="145">
        <v>45278</v>
      </c>
      <c r="E219" s="143" t="s">
        <v>98</v>
      </c>
      <c r="F219" s="146">
        <v>0.44791666666666669</v>
      </c>
      <c r="G219" s="157">
        <v>0.99</v>
      </c>
      <c r="H219" s="156">
        <v>22100</v>
      </c>
      <c r="I219" s="156">
        <v>12000</v>
      </c>
    </row>
    <row r="220" spans="1:9" x14ac:dyDescent="0.25">
      <c r="A220" t="s">
        <v>119</v>
      </c>
      <c r="B220" s="143">
        <v>526528</v>
      </c>
      <c r="C220" s="144">
        <v>45278</v>
      </c>
      <c r="D220" s="145">
        <v>45278</v>
      </c>
      <c r="E220" s="143" t="s">
        <v>102</v>
      </c>
      <c r="F220" s="146">
        <v>0.59027777777777779</v>
      </c>
      <c r="G220" s="157">
        <v>11.78</v>
      </c>
      <c r="H220" s="156">
        <v>22100</v>
      </c>
      <c r="I220" s="156">
        <v>12000</v>
      </c>
    </row>
    <row r="221" spans="1:9" x14ac:dyDescent="0.25">
      <c r="A221" t="s">
        <v>122</v>
      </c>
      <c r="B221" s="143">
        <v>526540</v>
      </c>
      <c r="C221" s="144">
        <v>45278</v>
      </c>
      <c r="D221" s="145">
        <v>45278</v>
      </c>
      <c r="E221" s="143" t="s">
        <v>96</v>
      </c>
      <c r="F221" s="146">
        <v>0.61736111111111114</v>
      </c>
      <c r="G221" s="157">
        <v>10.59</v>
      </c>
      <c r="H221" s="156">
        <v>22100</v>
      </c>
      <c r="I221" s="156">
        <v>12000</v>
      </c>
    </row>
    <row r="222" spans="1:9" x14ac:dyDescent="0.25">
      <c r="A222" t="s">
        <v>121</v>
      </c>
      <c r="B222" s="143">
        <v>526595</v>
      </c>
      <c r="C222" s="144">
        <v>45278</v>
      </c>
      <c r="D222" s="145">
        <v>45278</v>
      </c>
      <c r="E222" s="143" t="s">
        <v>104</v>
      </c>
      <c r="F222" s="146">
        <v>0.79861111111111116</v>
      </c>
      <c r="G222" s="157">
        <v>15.17</v>
      </c>
      <c r="H222" s="156">
        <v>22100</v>
      </c>
      <c r="I222" s="156">
        <v>12000</v>
      </c>
    </row>
    <row r="223" spans="1:9" x14ac:dyDescent="0.25">
      <c r="A223" t="s">
        <v>119</v>
      </c>
      <c r="B223" s="143">
        <v>526601</v>
      </c>
      <c r="C223" s="144">
        <v>45278</v>
      </c>
      <c r="D223" s="145">
        <v>45278</v>
      </c>
      <c r="E223" s="143" t="s">
        <v>102</v>
      </c>
      <c r="F223" s="146">
        <v>0.81180555555555556</v>
      </c>
      <c r="G223" s="157">
        <v>6.5</v>
      </c>
      <c r="H223" s="156">
        <v>22100</v>
      </c>
      <c r="I223" s="156">
        <v>12000</v>
      </c>
    </row>
    <row r="224" spans="1:9" x14ac:dyDescent="0.25">
      <c r="A224" t="s">
        <v>122</v>
      </c>
      <c r="B224" s="143">
        <v>526604</v>
      </c>
      <c r="C224" s="144">
        <v>45278</v>
      </c>
      <c r="D224" s="145">
        <v>45278</v>
      </c>
      <c r="E224" s="143" t="s">
        <v>133</v>
      </c>
      <c r="F224" s="146">
        <v>0.81736111111111109</v>
      </c>
      <c r="G224" s="157">
        <v>16.73</v>
      </c>
      <c r="H224" s="156">
        <v>22100</v>
      </c>
      <c r="I224" s="156">
        <v>12000</v>
      </c>
    </row>
    <row r="225" spans="1:9" x14ac:dyDescent="0.25">
      <c r="A225" t="s">
        <v>120</v>
      </c>
      <c r="B225" s="143">
        <v>526608</v>
      </c>
      <c r="C225" s="144">
        <v>45278</v>
      </c>
      <c r="D225" s="145">
        <v>45278</v>
      </c>
      <c r="E225" s="143" t="s">
        <v>96</v>
      </c>
      <c r="F225" s="146">
        <v>0.83263888888888893</v>
      </c>
      <c r="G225" s="157">
        <v>8.2899999999999991</v>
      </c>
      <c r="H225" s="156">
        <v>22100</v>
      </c>
      <c r="I225" s="156">
        <v>12000</v>
      </c>
    </row>
    <row r="226" spans="1:9" x14ac:dyDescent="0.25">
      <c r="A226" t="s">
        <v>107</v>
      </c>
      <c r="B226" s="143">
        <v>526613</v>
      </c>
      <c r="C226" s="144">
        <v>45278</v>
      </c>
      <c r="D226" s="145">
        <v>45278</v>
      </c>
      <c r="E226" s="143" t="s">
        <v>125</v>
      </c>
      <c r="F226" s="146">
        <v>0.95208333333333339</v>
      </c>
      <c r="G226" s="157">
        <v>9.58</v>
      </c>
      <c r="H226" s="156">
        <v>22100</v>
      </c>
      <c r="I226" s="156">
        <v>12000</v>
      </c>
    </row>
    <row r="227" spans="1:9" x14ac:dyDescent="0.25">
      <c r="A227" t="s">
        <v>107</v>
      </c>
      <c r="B227" s="143">
        <v>526614</v>
      </c>
      <c r="C227" s="144">
        <v>45278</v>
      </c>
      <c r="D227" s="145">
        <v>45278</v>
      </c>
      <c r="E227" s="143" t="s">
        <v>132</v>
      </c>
      <c r="F227" s="146">
        <v>0.96666666666666667</v>
      </c>
      <c r="G227" s="157">
        <v>11.11</v>
      </c>
      <c r="H227" s="156">
        <v>22100</v>
      </c>
      <c r="I227" s="156">
        <v>12000</v>
      </c>
    </row>
    <row r="228" spans="1:9" x14ac:dyDescent="0.25">
      <c r="A228" s="150" t="s">
        <v>107</v>
      </c>
      <c r="B228" s="151">
        <v>526618</v>
      </c>
      <c r="C228" s="152">
        <v>45278</v>
      </c>
      <c r="D228" s="145">
        <v>45278</v>
      </c>
      <c r="E228" s="151" t="s">
        <v>126</v>
      </c>
      <c r="F228" s="153">
        <v>0.98958333333333337</v>
      </c>
      <c r="G228" s="158">
        <v>11.31</v>
      </c>
      <c r="H228" s="156">
        <v>22100</v>
      </c>
      <c r="I228" s="156">
        <v>12000</v>
      </c>
    </row>
    <row r="229" spans="1:9" x14ac:dyDescent="0.25">
      <c r="A229" s="150" t="s">
        <v>107</v>
      </c>
      <c r="B229" s="151">
        <v>526619</v>
      </c>
      <c r="C229" s="152">
        <v>45279</v>
      </c>
      <c r="D229" s="145">
        <v>45279</v>
      </c>
      <c r="E229" s="151" t="s">
        <v>116</v>
      </c>
      <c r="F229" s="153">
        <v>2.0833333333333333E-3</v>
      </c>
      <c r="G229" s="158">
        <v>11.71</v>
      </c>
      <c r="H229" s="156">
        <v>22100</v>
      </c>
      <c r="I229" s="156">
        <v>12000</v>
      </c>
    </row>
    <row r="230" spans="1:9" x14ac:dyDescent="0.25">
      <c r="A230" s="150" t="s">
        <v>95</v>
      </c>
      <c r="B230" s="151">
        <v>526658</v>
      </c>
      <c r="C230" s="152">
        <v>45279</v>
      </c>
      <c r="D230" s="145">
        <v>45279</v>
      </c>
      <c r="E230" s="151" t="s">
        <v>96</v>
      </c>
      <c r="F230" s="153">
        <v>0.32291666666666669</v>
      </c>
      <c r="G230" s="158">
        <v>11.53</v>
      </c>
      <c r="H230" s="156">
        <v>22100</v>
      </c>
      <c r="I230" s="156">
        <v>12000</v>
      </c>
    </row>
    <row r="231" spans="1:9" x14ac:dyDescent="0.25">
      <c r="A231" t="s">
        <v>103</v>
      </c>
      <c r="B231" s="143">
        <v>526676</v>
      </c>
      <c r="C231" s="144">
        <v>45279</v>
      </c>
      <c r="D231" s="145">
        <v>45279</v>
      </c>
      <c r="E231" s="143" t="s">
        <v>104</v>
      </c>
      <c r="F231" s="146">
        <v>0.3659722222222222</v>
      </c>
      <c r="G231" s="157">
        <v>12.09</v>
      </c>
      <c r="H231" s="156">
        <v>22100</v>
      </c>
      <c r="I231" s="156">
        <v>12000</v>
      </c>
    </row>
    <row r="232" spans="1:9" x14ac:dyDescent="0.25">
      <c r="A232" t="s">
        <v>97</v>
      </c>
      <c r="B232" s="143">
        <v>526680</v>
      </c>
      <c r="C232" s="144">
        <v>45279</v>
      </c>
      <c r="D232" s="145">
        <v>45279</v>
      </c>
      <c r="E232" s="143" t="s">
        <v>133</v>
      </c>
      <c r="F232" s="146">
        <v>0.36944444444444446</v>
      </c>
      <c r="G232" s="155">
        <v>13.43</v>
      </c>
      <c r="H232" s="156">
        <v>22100</v>
      </c>
      <c r="I232" s="156">
        <v>12000</v>
      </c>
    </row>
    <row r="233" spans="1:9" x14ac:dyDescent="0.25">
      <c r="A233" s="150" t="s">
        <v>101</v>
      </c>
      <c r="B233" s="151">
        <v>526682</v>
      </c>
      <c r="C233" s="152">
        <v>45279</v>
      </c>
      <c r="D233" s="145">
        <v>45279</v>
      </c>
      <c r="E233" s="151" t="s">
        <v>102</v>
      </c>
      <c r="F233" s="153">
        <v>0.375</v>
      </c>
      <c r="G233" s="159">
        <v>11.25</v>
      </c>
      <c r="H233" s="156">
        <v>22100</v>
      </c>
      <c r="I233" s="156">
        <v>12000</v>
      </c>
    </row>
    <row r="234" spans="1:9" x14ac:dyDescent="0.25">
      <c r="A234" s="150" t="s">
        <v>95</v>
      </c>
      <c r="B234" s="151">
        <v>526758</v>
      </c>
      <c r="C234" s="152">
        <v>45279</v>
      </c>
      <c r="D234" s="145">
        <v>45279</v>
      </c>
      <c r="E234" s="151" t="s">
        <v>96</v>
      </c>
      <c r="F234" s="153">
        <v>0.53402777777777777</v>
      </c>
      <c r="G234" s="159">
        <v>11.66</v>
      </c>
      <c r="H234" s="156">
        <v>22100</v>
      </c>
      <c r="I234" s="156">
        <v>12000</v>
      </c>
    </row>
    <row r="235" spans="1:9" x14ac:dyDescent="0.25">
      <c r="A235" s="150" t="s">
        <v>97</v>
      </c>
      <c r="B235" s="151">
        <v>526763</v>
      </c>
      <c r="C235" s="152">
        <v>45279</v>
      </c>
      <c r="D235" s="145">
        <v>45279</v>
      </c>
      <c r="E235" s="151" t="s">
        <v>133</v>
      </c>
      <c r="F235" s="153">
        <v>0.55277777777777781</v>
      </c>
      <c r="G235" s="159">
        <v>14.65</v>
      </c>
      <c r="H235" s="156">
        <v>22100</v>
      </c>
      <c r="I235" s="156">
        <v>12000</v>
      </c>
    </row>
    <row r="236" spans="1:9" x14ac:dyDescent="0.25">
      <c r="A236" s="150" t="s">
        <v>97</v>
      </c>
      <c r="B236" s="151">
        <v>526767</v>
      </c>
      <c r="C236" s="152">
        <v>45279</v>
      </c>
      <c r="D236" s="145">
        <v>45279</v>
      </c>
      <c r="E236" s="151" t="s">
        <v>98</v>
      </c>
      <c r="F236" s="153">
        <v>0.5625</v>
      </c>
      <c r="G236" s="159">
        <v>1.38</v>
      </c>
      <c r="H236" s="156">
        <v>22100</v>
      </c>
      <c r="I236" s="156">
        <v>12000</v>
      </c>
    </row>
    <row r="237" spans="1:9" x14ac:dyDescent="0.25">
      <c r="A237" s="150" t="s">
        <v>103</v>
      </c>
      <c r="B237" s="151">
        <v>526770</v>
      </c>
      <c r="C237" s="152">
        <v>45279</v>
      </c>
      <c r="D237" s="145">
        <v>45279</v>
      </c>
      <c r="E237" s="151" t="s">
        <v>104</v>
      </c>
      <c r="F237" s="153">
        <v>0.56944444444444442</v>
      </c>
      <c r="G237" s="159">
        <v>13.56</v>
      </c>
      <c r="H237" s="156">
        <v>22100</v>
      </c>
      <c r="I237" s="156">
        <v>12000</v>
      </c>
    </row>
    <row r="238" spans="1:9" x14ac:dyDescent="0.25">
      <c r="A238" s="150" t="s">
        <v>101</v>
      </c>
      <c r="B238" s="151">
        <v>526795</v>
      </c>
      <c r="C238" s="152">
        <v>45279</v>
      </c>
      <c r="D238" s="145">
        <v>45279</v>
      </c>
      <c r="E238" s="151" t="s">
        <v>102</v>
      </c>
      <c r="F238" s="153">
        <v>0.60763888888888895</v>
      </c>
      <c r="G238" s="159">
        <v>11.72</v>
      </c>
      <c r="H238" s="156">
        <v>22100</v>
      </c>
      <c r="I238" s="156">
        <v>12000</v>
      </c>
    </row>
    <row r="239" spans="1:9" x14ac:dyDescent="0.25">
      <c r="A239" s="150" t="s">
        <v>95</v>
      </c>
      <c r="B239" s="151">
        <v>526844</v>
      </c>
      <c r="C239" s="152">
        <v>45279</v>
      </c>
      <c r="D239" s="145">
        <v>45279</v>
      </c>
      <c r="E239" s="151" t="s">
        <v>96</v>
      </c>
      <c r="F239" s="153">
        <v>0.7680555555555556</v>
      </c>
      <c r="G239" s="159">
        <v>6.15</v>
      </c>
      <c r="H239" s="156">
        <v>22100</v>
      </c>
      <c r="I239" s="156">
        <v>12000</v>
      </c>
    </row>
    <row r="240" spans="1:9" x14ac:dyDescent="0.25">
      <c r="A240" s="150" t="s">
        <v>97</v>
      </c>
      <c r="B240" s="151">
        <v>526858</v>
      </c>
      <c r="C240" s="152">
        <v>45279</v>
      </c>
      <c r="D240" s="145">
        <v>45279</v>
      </c>
      <c r="E240" s="151" t="s">
        <v>133</v>
      </c>
      <c r="F240" s="153">
        <v>0.84444444444444444</v>
      </c>
      <c r="G240" s="159">
        <v>13</v>
      </c>
      <c r="H240" s="156">
        <v>22100</v>
      </c>
      <c r="I240" s="156">
        <v>12000</v>
      </c>
    </row>
    <row r="241" spans="1:9" x14ac:dyDescent="0.25">
      <c r="A241" t="s">
        <v>103</v>
      </c>
      <c r="B241" s="143">
        <v>526859</v>
      </c>
      <c r="C241" s="144">
        <v>45279</v>
      </c>
      <c r="D241" s="145">
        <v>45279</v>
      </c>
      <c r="E241" s="143" t="s">
        <v>104</v>
      </c>
      <c r="F241" s="146">
        <v>0.85</v>
      </c>
      <c r="G241" s="155">
        <v>13.14</v>
      </c>
      <c r="H241" s="156">
        <v>22100</v>
      </c>
      <c r="I241" s="156">
        <v>12000</v>
      </c>
    </row>
    <row r="242" spans="1:9" x14ac:dyDescent="0.25">
      <c r="A242" t="s">
        <v>95</v>
      </c>
      <c r="B242" s="143">
        <v>526863</v>
      </c>
      <c r="C242" s="144">
        <v>45279</v>
      </c>
      <c r="D242" s="145">
        <v>45279</v>
      </c>
      <c r="E242" s="143" t="s">
        <v>138</v>
      </c>
      <c r="F242" s="146">
        <v>0.8652777777777777</v>
      </c>
      <c r="G242" s="155">
        <v>8.86</v>
      </c>
      <c r="H242" s="156">
        <v>22100</v>
      </c>
      <c r="I242" s="156">
        <v>12000</v>
      </c>
    </row>
    <row r="243" spans="1:9" x14ac:dyDescent="0.25">
      <c r="A243" t="s">
        <v>101</v>
      </c>
      <c r="B243" s="143">
        <v>526866</v>
      </c>
      <c r="C243" s="144">
        <v>45279</v>
      </c>
      <c r="D243" s="145">
        <v>45279</v>
      </c>
      <c r="E243" s="143" t="s">
        <v>102</v>
      </c>
      <c r="F243" s="146">
        <v>0.90486111111111101</v>
      </c>
      <c r="G243" s="155">
        <v>10.8</v>
      </c>
      <c r="H243" s="156">
        <v>22100</v>
      </c>
      <c r="I243" s="156">
        <v>12000</v>
      </c>
    </row>
    <row r="244" spans="1:9" x14ac:dyDescent="0.25">
      <c r="A244" t="s">
        <v>107</v>
      </c>
      <c r="B244" s="143">
        <v>526881</v>
      </c>
      <c r="C244" s="144">
        <v>45279</v>
      </c>
      <c r="D244" s="145">
        <v>45279</v>
      </c>
      <c r="E244" s="143" t="s">
        <v>109</v>
      </c>
      <c r="F244" s="146">
        <v>0.92152777777777783</v>
      </c>
      <c r="G244" s="155">
        <v>6.1</v>
      </c>
      <c r="H244" s="156">
        <v>22100</v>
      </c>
      <c r="I244" s="156">
        <v>12000</v>
      </c>
    </row>
    <row r="245" spans="1:9" x14ac:dyDescent="0.25">
      <c r="A245" t="s">
        <v>97</v>
      </c>
      <c r="B245" s="143">
        <v>526888</v>
      </c>
      <c r="C245" s="144">
        <v>45279</v>
      </c>
      <c r="D245" s="145">
        <v>45279</v>
      </c>
      <c r="E245" s="143" t="s">
        <v>136</v>
      </c>
      <c r="F245" s="146">
        <v>0.96736111111111101</v>
      </c>
      <c r="G245" s="155">
        <v>9.41</v>
      </c>
      <c r="H245" s="156">
        <v>22100</v>
      </c>
      <c r="I245" s="156">
        <v>12000</v>
      </c>
    </row>
    <row r="246" spans="1:9" x14ac:dyDescent="0.25">
      <c r="A246" t="s">
        <v>113</v>
      </c>
      <c r="B246" s="143">
        <v>526924</v>
      </c>
      <c r="C246" s="144">
        <v>45280</v>
      </c>
      <c r="D246" s="145">
        <v>45280</v>
      </c>
      <c r="E246" s="143" t="s">
        <v>104</v>
      </c>
      <c r="F246" s="146">
        <v>0.32569444444444445</v>
      </c>
      <c r="G246" s="155">
        <v>10.63</v>
      </c>
      <c r="H246" s="156">
        <v>22100</v>
      </c>
      <c r="I246" s="156">
        <v>12000</v>
      </c>
    </row>
    <row r="247" spans="1:9" x14ac:dyDescent="0.25">
      <c r="A247" t="s">
        <v>110</v>
      </c>
      <c r="B247" s="143">
        <v>526933</v>
      </c>
      <c r="C247" s="144">
        <v>45280</v>
      </c>
      <c r="D247" s="145">
        <v>45280</v>
      </c>
      <c r="E247" s="143" t="s">
        <v>102</v>
      </c>
      <c r="F247" s="146">
        <v>0.35694444444444445</v>
      </c>
      <c r="G247" s="155">
        <v>9.69</v>
      </c>
      <c r="H247" s="156">
        <v>22100</v>
      </c>
      <c r="I247" s="156">
        <v>12000</v>
      </c>
    </row>
    <row r="248" spans="1:9" x14ac:dyDescent="0.25">
      <c r="A248" t="s">
        <v>114</v>
      </c>
      <c r="B248" s="143">
        <v>526953</v>
      </c>
      <c r="C248" s="144">
        <v>45280</v>
      </c>
      <c r="D248" s="145">
        <v>45280</v>
      </c>
      <c r="E248" s="143" t="s">
        <v>96</v>
      </c>
      <c r="F248" s="146">
        <v>0.40069444444444446</v>
      </c>
      <c r="G248" s="155">
        <v>12.51</v>
      </c>
      <c r="H248" s="156">
        <v>22100</v>
      </c>
      <c r="I248" s="156">
        <v>12000</v>
      </c>
    </row>
    <row r="249" spans="1:9" x14ac:dyDescent="0.25">
      <c r="A249" t="s">
        <v>111</v>
      </c>
      <c r="B249" s="143">
        <v>526958</v>
      </c>
      <c r="C249" s="144">
        <v>45280</v>
      </c>
      <c r="D249" s="145">
        <v>45280</v>
      </c>
      <c r="E249" s="143" t="s">
        <v>133</v>
      </c>
      <c r="F249" s="146">
        <v>0.4152777777777778</v>
      </c>
      <c r="G249" s="155">
        <v>14.19</v>
      </c>
      <c r="H249" s="156">
        <v>22100</v>
      </c>
      <c r="I249" s="156">
        <v>12000</v>
      </c>
    </row>
    <row r="250" spans="1:9" x14ac:dyDescent="0.25">
      <c r="A250" t="s">
        <v>110</v>
      </c>
      <c r="B250" s="143">
        <v>527028</v>
      </c>
      <c r="C250" s="144">
        <v>45280</v>
      </c>
      <c r="D250" s="145">
        <v>45280</v>
      </c>
      <c r="E250" s="143" t="s">
        <v>102</v>
      </c>
      <c r="F250" s="146">
        <v>0.5625</v>
      </c>
      <c r="G250" s="155">
        <v>12.03</v>
      </c>
      <c r="H250" s="156">
        <v>22100</v>
      </c>
      <c r="I250" s="156">
        <v>12000</v>
      </c>
    </row>
    <row r="251" spans="1:9" x14ac:dyDescent="0.25">
      <c r="A251" t="s">
        <v>113</v>
      </c>
      <c r="B251" s="143">
        <v>527038</v>
      </c>
      <c r="C251" s="144">
        <v>45280</v>
      </c>
      <c r="D251" s="145">
        <v>45280</v>
      </c>
      <c r="E251" s="143" t="s">
        <v>140</v>
      </c>
      <c r="F251" s="146">
        <v>0.59791666666666665</v>
      </c>
      <c r="G251" s="155">
        <v>7.3</v>
      </c>
      <c r="H251" s="156">
        <v>22100</v>
      </c>
      <c r="I251" s="156">
        <v>12000</v>
      </c>
    </row>
    <row r="252" spans="1:9" x14ac:dyDescent="0.25">
      <c r="A252" t="s">
        <v>114</v>
      </c>
      <c r="B252" s="143">
        <v>527059</v>
      </c>
      <c r="C252" s="144">
        <v>45280</v>
      </c>
      <c r="D252" s="145">
        <v>45280</v>
      </c>
      <c r="E252" s="143" t="s">
        <v>96</v>
      </c>
      <c r="F252" s="146">
        <v>0.66111111111111109</v>
      </c>
      <c r="G252" s="155">
        <v>11.08</v>
      </c>
      <c r="H252" s="156">
        <v>22100</v>
      </c>
      <c r="I252" s="156">
        <v>12000</v>
      </c>
    </row>
    <row r="253" spans="1:9" x14ac:dyDescent="0.25">
      <c r="A253" t="s">
        <v>111</v>
      </c>
      <c r="B253" s="143">
        <v>527069</v>
      </c>
      <c r="C253" s="144">
        <v>45280</v>
      </c>
      <c r="D253" s="145">
        <v>45280</v>
      </c>
      <c r="E253" s="143" t="s">
        <v>133</v>
      </c>
      <c r="F253" s="146">
        <v>0.68680555555555556</v>
      </c>
      <c r="G253" s="155">
        <v>9.4600000000000009</v>
      </c>
      <c r="H253" s="156">
        <v>22100</v>
      </c>
      <c r="I253" s="156">
        <v>12000</v>
      </c>
    </row>
    <row r="254" spans="1:9" x14ac:dyDescent="0.25">
      <c r="A254" t="s">
        <v>110</v>
      </c>
      <c r="B254" s="143">
        <v>527105</v>
      </c>
      <c r="C254" s="144">
        <v>45280</v>
      </c>
      <c r="D254" s="145">
        <v>45280</v>
      </c>
      <c r="E254" s="143" t="s">
        <v>102</v>
      </c>
      <c r="F254" s="146">
        <v>0.85486111111111107</v>
      </c>
      <c r="G254" s="155">
        <v>11.99</v>
      </c>
      <c r="H254" s="156">
        <v>22100</v>
      </c>
      <c r="I254" s="156">
        <v>12000</v>
      </c>
    </row>
    <row r="255" spans="1:9" x14ac:dyDescent="0.25">
      <c r="A255" t="s">
        <v>111</v>
      </c>
      <c r="B255" s="143">
        <v>527115</v>
      </c>
      <c r="C255" s="144">
        <v>45280</v>
      </c>
      <c r="D255" s="145">
        <v>45280</v>
      </c>
      <c r="E255" s="143" t="s">
        <v>98</v>
      </c>
      <c r="F255" s="146">
        <v>0.88611111111111107</v>
      </c>
      <c r="G255" s="155">
        <v>1.27</v>
      </c>
      <c r="H255" s="156">
        <v>22100</v>
      </c>
      <c r="I255" s="156">
        <v>12000</v>
      </c>
    </row>
    <row r="256" spans="1:9" x14ac:dyDescent="0.25">
      <c r="A256" t="s">
        <v>111</v>
      </c>
      <c r="B256" s="143">
        <v>527118</v>
      </c>
      <c r="C256" s="144">
        <v>45280</v>
      </c>
      <c r="D256" s="145">
        <v>45280</v>
      </c>
      <c r="E256" s="143" t="s">
        <v>140</v>
      </c>
      <c r="F256" s="146">
        <v>0.89236111111111116</v>
      </c>
      <c r="G256" s="155">
        <v>6.03</v>
      </c>
      <c r="H256" s="156">
        <v>22100</v>
      </c>
      <c r="I256" s="156">
        <v>12000</v>
      </c>
    </row>
    <row r="257" spans="1:9" x14ac:dyDescent="0.25">
      <c r="A257" t="s">
        <v>114</v>
      </c>
      <c r="B257" s="143">
        <v>527127</v>
      </c>
      <c r="C257" s="144">
        <v>45280</v>
      </c>
      <c r="D257" s="145">
        <v>45280</v>
      </c>
      <c r="E257" s="143" t="s">
        <v>96</v>
      </c>
      <c r="F257" s="146">
        <v>0.94374999999999998</v>
      </c>
      <c r="G257" s="155">
        <v>10.72</v>
      </c>
      <c r="H257" s="156">
        <v>22100</v>
      </c>
      <c r="I257" s="156">
        <v>12000</v>
      </c>
    </row>
    <row r="258" spans="1:9" x14ac:dyDescent="0.25">
      <c r="A258" t="s">
        <v>111</v>
      </c>
      <c r="B258" s="143">
        <v>527129</v>
      </c>
      <c r="C258" s="144">
        <v>45280</v>
      </c>
      <c r="D258" s="145">
        <v>45280</v>
      </c>
      <c r="E258" s="143" t="s">
        <v>133</v>
      </c>
      <c r="F258" s="146">
        <v>0.95486111111111116</v>
      </c>
      <c r="G258" s="155">
        <v>13.35</v>
      </c>
      <c r="H258" s="156">
        <v>22100</v>
      </c>
      <c r="I258" s="156">
        <v>12000</v>
      </c>
    </row>
    <row r="259" spans="1:9" x14ac:dyDescent="0.25">
      <c r="A259" t="s">
        <v>113</v>
      </c>
      <c r="B259" s="143">
        <v>527132</v>
      </c>
      <c r="C259" s="144">
        <v>45280</v>
      </c>
      <c r="D259" s="145">
        <v>45280</v>
      </c>
      <c r="E259" s="143" t="s">
        <v>105</v>
      </c>
      <c r="F259" s="146">
        <v>0.96736111111111101</v>
      </c>
      <c r="G259" s="155">
        <v>13.81</v>
      </c>
      <c r="H259" s="156">
        <v>22100</v>
      </c>
      <c r="I259" s="156">
        <v>12000</v>
      </c>
    </row>
    <row r="260" spans="1:9" x14ac:dyDescent="0.25">
      <c r="A260" t="s">
        <v>107</v>
      </c>
      <c r="B260" s="143">
        <v>527133</v>
      </c>
      <c r="C260" s="144">
        <v>45280</v>
      </c>
      <c r="D260" s="145">
        <v>45280</v>
      </c>
      <c r="E260" s="143" t="s">
        <v>126</v>
      </c>
      <c r="F260" s="146">
        <v>0.98819444444444438</v>
      </c>
      <c r="G260" s="155">
        <v>8.34</v>
      </c>
      <c r="H260" s="156">
        <v>22100</v>
      </c>
      <c r="I260" s="156">
        <v>12000</v>
      </c>
    </row>
    <row r="261" spans="1:9" x14ac:dyDescent="0.25">
      <c r="A261" t="s">
        <v>107</v>
      </c>
      <c r="B261" s="143">
        <v>527135</v>
      </c>
      <c r="C261" s="144">
        <v>45280</v>
      </c>
      <c r="D261" s="145">
        <v>45280</v>
      </c>
      <c r="E261" s="143" t="s">
        <v>104</v>
      </c>
      <c r="F261" s="146">
        <v>0.9902777777777777</v>
      </c>
      <c r="G261" s="155">
        <v>7.11</v>
      </c>
      <c r="H261" s="156">
        <v>22100</v>
      </c>
      <c r="I261" s="156">
        <v>12000</v>
      </c>
    </row>
    <row r="262" spans="1:9" x14ac:dyDescent="0.25">
      <c r="A262" t="s">
        <v>107</v>
      </c>
      <c r="B262" s="143">
        <v>527136</v>
      </c>
      <c r="C262" s="144">
        <v>45280</v>
      </c>
      <c r="D262" s="145">
        <v>45280</v>
      </c>
      <c r="E262" s="143" t="s">
        <v>130</v>
      </c>
      <c r="F262" s="146">
        <v>0.99097222222222225</v>
      </c>
      <c r="G262" s="155">
        <v>8.94</v>
      </c>
      <c r="H262" s="156">
        <v>22100</v>
      </c>
      <c r="I262" s="156">
        <v>12000</v>
      </c>
    </row>
    <row r="263" spans="1:9" x14ac:dyDescent="0.25">
      <c r="A263" t="s">
        <v>107</v>
      </c>
      <c r="B263" s="143">
        <v>527138</v>
      </c>
      <c r="C263" s="144">
        <v>45281</v>
      </c>
      <c r="D263" s="145">
        <v>45281</v>
      </c>
      <c r="E263" s="143" t="s">
        <v>109</v>
      </c>
      <c r="F263" s="146">
        <v>6.9444444444444447E-4</v>
      </c>
      <c r="G263" s="157">
        <v>7.81</v>
      </c>
      <c r="H263" s="156">
        <v>22100</v>
      </c>
      <c r="I263" s="156">
        <v>12000</v>
      </c>
    </row>
    <row r="264" spans="1:9" x14ac:dyDescent="0.25">
      <c r="A264" t="s">
        <v>120</v>
      </c>
      <c r="B264" s="143">
        <v>527158</v>
      </c>
      <c r="C264" s="144">
        <v>45281</v>
      </c>
      <c r="D264" s="145">
        <v>45281</v>
      </c>
      <c r="E264" s="143" t="s">
        <v>99</v>
      </c>
      <c r="F264" s="146">
        <v>0.28819444444444448</v>
      </c>
      <c r="G264" s="157">
        <v>1.03</v>
      </c>
      <c r="H264" s="156">
        <v>22100</v>
      </c>
      <c r="I264" s="156">
        <v>12000</v>
      </c>
    </row>
    <row r="265" spans="1:9" x14ac:dyDescent="0.25">
      <c r="A265" t="s">
        <v>120</v>
      </c>
      <c r="B265" s="143">
        <v>527180</v>
      </c>
      <c r="C265" s="144">
        <v>45281</v>
      </c>
      <c r="D265" s="145">
        <v>45281</v>
      </c>
      <c r="E265" s="143" t="s">
        <v>133</v>
      </c>
      <c r="F265" s="146">
        <v>0.3520833333333333</v>
      </c>
      <c r="G265" s="157">
        <v>12.23</v>
      </c>
      <c r="H265" s="156">
        <v>22100</v>
      </c>
      <c r="I265" s="156">
        <v>12000</v>
      </c>
    </row>
    <row r="266" spans="1:9" x14ac:dyDescent="0.25">
      <c r="A266" t="s">
        <v>122</v>
      </c>
      <c r="B266" s="143">
        <v>527194</v>
      </c>
      <c r="C266" s="144">
        <v>45281</v>
      </c>
      <c r="D266" s="145">
        <v>45281</v>
      </c>
      <c r="E266" s="143" t="s">
        <v>96</v>
      </c>
      <c r="F266" s="146">
        <v>0.37777777777777777</v>
      </c>
      <c r="G266" s="157">
        <v>12.35</v>
      </c>
      <c r="H266" s="156">
        <v>22100</v>
      </c>
      <c r="I266" s="156">
        <v>12000</v>
      </c>
    </row>
    <row r="267" spans="1:9" x14ac:dyDescent="0.25">
      <c r="A267" t="s">
        <v>119</v>
      </c>
      <c r="B267" s="143">
        <v>527196</v>
      </c>
      <c r="C267" s="144">
        <v>45281</v>
      </c>
      <c r="D267" s="145">
        <v>45281</v>
      </c>
      <c r="E267" s="143" t="s">
        <v>102</v>
      </c>
      <c r="F267" s="146">
        <v>0.3833333333333333</v>
      </c>
      <c r="G267" s="157">
        <v>10.27</v>
      </c>
      <c r="H267" s="156">
        <v>22100</v>
      </c>
      <c r="I267" s="156">
        <v>12000</v>
      </c>
    </row>
    <row r="268" spans="1:9" x14ac:dyDescent="0.25">
      <c r="A268" t="s">
        <v>121</v>
      </c>
      <c r="B268" s="143">
        <v>527229</v>
      </c>
      <c r="C268" s="144">
        <v>45281</v>
      </c>
      <c r="D268" s="145">
        <v>45281</v>
      </c>
      <c r="E268" s="143" t="s">
        <v>104</v>
      </c>
      <c r="F268" s="146">
        <v>0.44444444444444442</v>
      </c>
      <c r="G268" s="157">
        <v>11.46</v>
      </c>
      <c r="H268" s="156">
        <v>22100</v>
      </c>
      <c r="I268" s="156">
        <v>12000</v>
      </c>
    </row>
    <row r="269" spans="1:9" x14ac:dyDescent="0.25">
      <c r="A269" t="s">
        <v>120</v>
      </c>
      <c r="B269" s="143">
        <v>527269</v>
      </c>
      <c r="C269" s="144">
        <v>45281</v>
      </c>
      <c r="D269" s="145">
        <v>45281</v>
      </c>
      <c r="E269" s="143" t="s">
        <v>98</v>
      </c>
      <c r="F269" s="146">
        <v>0.53194444444444444</v>
      </c>
      <c r="G269" s="157">
        <v>0.67</v>
      </c>
      <c r="H269" s="156">
        <v>22100</v>
      </c>
      <c r="I269" s="156">
        <v>12000</v>
      </c>
    </row>
    <row r="270" spans="1:9" x14ac:dyDescent="0.25">
      <c r="A270" t="s">
        <v>120</v>
      </c>
      <c r="B270" s="143">
        <v>527279</v>
      </c>
      <c r="C270" s="144">
        <v>45281</v>
      </c>
      <c r="D270" s="145">
        <v>45281</v>
      </c>
      <c r="E270" s="143" t="s">
        <v>133</v>
      </c>
      <c r="F270" s="146">
        <v>0.55555555555555558</v>
      </c>
      <c r="G270" s="157">
        <v>10.27</v>
      </c>
      <c r="H270" s="156">
        <v>22100</v>
      </c>
      <c r="I270" s="156">
        <v>12000</v>
      </c>
    </row>
    <row r="271" spans="1:9" x14ac:dyDescent="0.25">
      <c r="A271" t="s">
        <v>122</v>
      </c>
      <c r="B271" s="143">
        <v>527285</v>
      </c>
      <c r="C271" s="144">
        <v>45281</v>
      </c>
      <c r="D271" s="145">
        <v>45281</v>
      </c>
      <c r="E271" s="143" t="s">
        <v>96</v>
      </c>
      <c r="F271" s="146">
        <v>0.56874999999999998</v>
      </c>
      <c r="G271" s="157">
        <v>8.7100000000000009</v>
      </c>
      <c r="H271" s="156">
        <v>22100</v>
      </c>
      <c r="I271" s="156">
        <v>12000</v>
      </c>
    </row>
    <row r="272" spans="1:9" x14ac:dyDescent="0.25">
      <c r="A272" t="s">
        <v>119</v>
      </c>
      <c r="B272" s="143">
        <v>527309</v>
      </c>
      <c r="C272" s="144">
        <v>45281</v>
      </c>
      <c r="D272" s="145">
        <v>45281</v>
      </c>
      <c r="E272" s="143" t="s">
        <v>102</v>
      </c>
      <c r="F272" s="146">
        <v>0.61597222222222225</v>
      </c>
      <c r="G272" s="157">
        <v>10</v>
      </c>
      <c r="H272" s="156">
        <v>22100</v>
      </c>
      <c r="I272" s="156">
        <v>12000</v>
      </c>
    </row>
    <row r="273" spans="1:9" x14ac:dyDescent="0.25">
      <c r="A273" t="s">
        <v>121</v>
      </c>
      <c r="B273" s="143">
        <v>527321</v>
      </c>
      <c r="C273" s="144">
        <v>45281</v>
      </c>
      <c r="D273" s="145">
        <v>45281</v>
      </c>
      <c r="E273" s="143" t="s">
        <v>104</v>
      </c>
      <c r="F273" s="146">
        <v>0.66111111111111109</v>
      </c>
      <c r="G273" s="157">
        <v>10.06</v>
      </c>
      <c r="H273" s="156">
        <v>22100</v>
      </c>
      <c r="I273" s="156">
        <v>12000</v>
      </c>
    </row>
    <row r="274" spans="1:9" x14ac:dyDescent="0.25">
      <c r="A274" t="s">
        <v>107</v>
      </c>
      <c r="B274" s="143">
        <v>527370</v>
      </c>
      <c r="C274" s="144">
        <v>45281</v>
      </c>
      <c r="D274" s="145">
        <v>45281</v>
      </c>
      <c r="E274" s="143" t="s">
        <v>102</v>
      </c>
      <c r="F274" s="146">
        <v>0.89513888888888893</v>
      </c>
      <c r="G274" s="157">
        <v>4.7300000000000004</v>
      </c>
      <c r="H274" s="156">
        <v>22100</v>
      </c>
      <c r="I274" s="156">
        <v>12000</v>
      </c>
    </row>
    <row r="275" spans="1:9" x14ac:dyDescent="0.25">
      <c r="A275" t="s">
        <v>97</v>
      </c>
      <c r="B275" s="143">
        <v>527416</v>
      </c>
      <c r="C275" s="144">
        <v>45282</v>
      </c>
      <c r="D275" s="145">
        <v>45282</v>
      </c>
      <c r="E275" s="143" t="s">
        <v>99</v>
      </c>
      <c r="F275" s="146">
        <v>0.32083333333333336</v>
      </c>
      <c r="G275" s="157">
        <v>1.05</v>
      </c>
      <c r="H275" s="156">
        <v>22100</v>
      </c>
      <c r="I275" s="156">
        <v>12000</v>
      </c>
    </row>
    <row r="276" spans="1:9" x14ac:dyDescent="0.25">
      <c r="A276" t="s">
        <v>95</v>
      </c>
      <c r="B276" s="143">
        <v>527428</v>
      </c>
      <c r="C276" s="144">
        <v>45282</v>
      </c>
      <c r="D276" s="145">
        <v>45282</v>
      </c>
      <c r="E276" s="143" t="s">
        <v>96</v>
      </c>
      <c r="F276" s="146">
        <v>0.35069444444444442</v>
      </c>
      <c r="G276" s="157">
        <v>11.83</v>
      </c>
      <c r="H276" s="156">
        <v>22100</v>
      </c>
      <c r="I276" s="156">
        <v>12000</v>
      </c>
    </row>
    <row r="277" spans="1:9" x14ac:dyDescent="0.25">
      <c r="A277" t="s">
        <v>97</v>
      </c>
      <c r="B277" s="143">
        <v>527443</v>
      </c>
      <c r="C277" s="144">
        <v>45282</v>
      </c>
      <c r="D277" s="145">
        <v>45282</v>
      </c>
      <c r="E277" s="143" t="s">
        <v>133</v>
      </c>
      <c r="F277" s="146">
        <v>0.38194444444444442</v>
      </c>
      <c r="G277" s="157">
        <v>14.42</v>
      </c>
      <c r="H277" s="156">
        <v>22100</v>
      </c>
      <c r="I277" s="156">
        <v>12000</v>
      </c>
    </row>
    <row r="278" spans="1:9" x14ac:dyDescent="0.25">
      <c r="A278" t="s">
        <v>103</v>
      </c>
      <c r="B278" s="143">
        <v>527444</v>
      </c>
      <c r="C278" s="144">
        <v>45282</v>
      </c>
      <c r="D278" s="145">
        <v>45282</v>
      </c>
      <c r="E278" s="143" t="s">
        <v>141</v>
      </c>
      <c r="F278" s="146">
        <v>0.3833333333333333</v>
      </c>
      <c r="G278" s="157">
        <v>12.75</v>
      </c>
      <c r="H278" s="156">
        <v>22100</v>
      </c>
      <c r="I278" s="156">
        <v>12000</v>
      </c>
    </row>
    <row r="279" spans="1:9" x14ac:dyDescent="0.25">
      <c r="A279" t="s">
        <v>101</v>
      </c>
      <c r="B279" s="143">
        <v>527446</v>
      </c>
      <c r="C279" s="144">
        <v>45282</v>
      </c>
      <c r="D279" s="145">
        <v>45282</v>
      </c>
      <c r="E279" s="143" t="s">
        <v>102</v>
      </c>
      <c r="F279" s="146">
        <v>0.3840277777777778</v>
      </c>
      <c r="G279" s="157">
        <v>10.01</v>
      </c>
      <c r="H279" s="156">
        <v>22100</v>
      </c>
      <c r="I279" s="156">
        <v>12000</v>
      </c>
    </row>
    <row r="280" spans="1:9" x14ac:dyDescent="0.25">
      <c r="A280" t="s">
        <v>97</v>
      </c>
      <c r="B280" s="143">
        <v>527455</v>
      </c>
      <c r="C280" s="144">
        <v>45282</v>
      </c>
      <c r="D280" s="145">
        <v>45282</v>
      </c>
      <c r="E280" s="143" t="s">
        <v>98</v>
      </c>
      <c r="F280" s="146">
        <v>0.39861111111111108</v>
      </c>
      <c r="G280" s="157">
        <v>1.1599999999999999</v>
      </c>
      <c r="H280" s="156">
        <v>22100</v>
      </c>
      <c r="I280" s="156">
        <v>12000</v>
      </c>
    </row>
    <row r="281" spans="1:9" x14ac:dyDescent="0.25">
      <c r="A281" t="s">
        <v>95</v>
      </c>
      <c r="B281" s="143">
        <v>527520</v>
      </c>
      <c r="C281" s="144">
        <v>45282</v>
      </c>
      <c r="D281" s="145">
        <v>45282</v>
      </c>
      <c r="E281" s="143" t="s">
        <v>96</v>
      </c>
      <c r="F281" s="146">
        <v>0.52013888888888882</v>
      </c>
      <c r="G281" s="157">
        <v>8.33</v>
      </c>
      <c r="H281" s="156">
        <v>22100</v>
      </c>
      <c r="I281" s="156">
        <v>12000</v>
      </c>
    </row>
    <row r="282" spans="1:9" x14ac:dyDescent="0.25">
      <c r="A282" t="s">
        <v>97</v>
      </c>
      <c r="B282" s="143">
        <v>527537</v>
      </c>
      <c r="C282" s="144">
        <v>45282</v>
      </c>
      <c r="D282" s="145">
        <v>45282</v>
      </c>
      <c r="E282" s="143" t="s">
        <v>133</v>
      </c>
      <c r="F282" s="146">
        <v>0.55972222222222223</v>
      </c>
      <c r="G282" s="157">
        <v>11.77</v>
      </c>
      <c r="H282" s="156">
        <v>22100</v>
      </c>
      <c r="I282" s="156">
        <v>12000</v>
      </c>
    </row>
    <row r="283" spans="1:9" x14ac:dyDescent="0.25">
      <c r="A283" t="s">
        <v>101</v>
      </c>
      <c r="B283" s="143">
        <v>527549</v>
      </c>
      <c r="C283" s="144">
        <v>45282</v>
      </c>
      <c r="D283" s="145">
        <v>45282</v>
      </c>
      <c r="E283" s="143" t="s">
        <v>102</v>
      </c>
      <c r="F283" s="146">
        <v>0.60555555555555551</v>
      </c>
      <c r="G283" s="157">
        <v>11.58</v>
      </c>
      <c r="H283" s="156">
        <v>22100</v>
      </c>
      <c r="I283" s="156">
        <v>12000</v>
      </c>
    </row>
    <row r="284" spans="1:9" x14ac:dyDescent="0.25">
      <c r="A284" t="s">
        <v>95</v>
      </c>
      <c r="B284" s="143">
        <v>527554</v>
      </c>
      <c r="C284" s="144">
        <v>45282</v>
      </c>
      <c r="D284" s="145">
        <v>45282</v>
      </c>
      <c r="E284" s="143" t="s">
        <v>99</v>
      </c>
      <c r="F284" s="146">
        <v>0.6118055555555556</v>
      </c>
      <c r="G284" s="157">
        <v>0.66</v>
      </c>
      <c r="H284" s="156">
        <v>22100</v>
      </c>
      <c r="I284" s="156">
        <v>12000</v>
      </c>
    </row>
    <row r="285" spans="1:9" x14ac:dyDescent="0.25">
      <c r="A285" t="s">
        <v>103</v>
      </c>
      <c r="B285" s="143">
        <v>527564</v>
      </c>
      <c r="C285" s="144">
        <v>45282</v>
      </c>
      <c r="D285" s="145">
        <v>45282</v>
      </c>
      <c r="E285" s="143" t="s">
        <v>104</v>
      </c>
      <c r="F285" s="146">
        <v>0.63680555555555551</v>
      </c>
      <c r="G285" s="157">
        <v>14.35</v>
      </c>
      <c r="H285" s="156">
        <v>22100</v>
      </c>
      <c r="I285" s="156">
        <v>12000</v>
      </c>
    </row>
    <row r="286" spans="1:9" x14ac:dyDescent="0.25">
      <c r="A286" t="s">
        <v>95</v>
      </c>
      <c r="B286" s="143">
        <v>527581</v>
      </c>
      <c r="C286" s="144">
        <v>45282</v>
      </c>
      <c r="D286" s="145">
        <v>45282</v>
      </c>
      <c r="E286" s="143" t="s">
        <v>96</v>
      </c>
      <c r="F286" s="146">
        <v>0.71805555555555556</v>
      </c>
      <c r="G286" s="157">
        <v>7.89</v>
      </c>
      <c r="H286" s="156">
        <v>22100</v>
      </c>
      <c r="I286" s="156">
        <v>12000</v>
      </c>
    </row>
    <row r="287" spans="1:9" x14ac:dyDescent="0.25">
      <c r="A287" t="s">
        <v>97</v>
      </c>
      <c r="B287" s="143">
        <v>527586</v>
      </c>
      <c r="C287" s="144">
        <v>45282</v>
      </c>
      <c r="D287" s="145">
        <v>45282</v>
      </c>
      <c r="E287" s="143" t="s">
        <v>133</v>
      </c>
      <c r="F287" s="146">
        <v>0.7402777777777777</v>
      </c>
      <c r="G287" s="157">
        <v>5.4</v>
      </c>
      <c r="H287" s="156">
        <v>22100</v>
      </c>
      <c r="I287" s="156">
        <v>12000</v>
      </c>
    </row>
    <row r="288" spans="1:9" x14ac:dyDescent="0.25">
      <c r="A288" t="s">
        <v>101</v>
      </c>
      <c r="B288" s="143">
        <v>527597</v>
      </c>
      <c r="C288" s="144">
        <v>45282</v>
      </c>
      <c r="D288" s="145">
        <v>45282</v>
      </c>
      <c r="E288" s="143" t="s">
        <v>102</v>
      </c>
      <c r="F288" s="146">
        <v>0.82916666666666661</v>
      </c>
      <c r="G288" s="157">
        <v>8.92</v>
      </c>
      <c r="H288" s="156">
        <v>22100</v>
      </c>
      <c r="I288" s="156">
        <v>12000</v>
      </c>
    </row>
    <row r="289" spans="1:9" x14ac:dyDescent="0.25">
      <c r="A289" t="s">
        <v>107</v>
      </c>
      <c r="B289" s="143">
        <v>527602</v>
      </c>
      <c r="C289" s="144">
        <v>45282</v>
      </c>
      <c r="D289" s="145">
        <v>45282</v>
      </c>
      <c r="E289" s="143" t="s">
        <v>105</v>
      </c>
      <c r="F289" s="146">
        <v>0.89374999999999993</v>
      </c>
      <c r="G289" s="157">
        <v>6.22</v>
      </c>
      <c r="H289" s="156">
        <v>22100</v>
      </c>
      <c r="I289" s="156">
        <v>12000</v>
      </c>
    </row>
    <row r="290" spans="1:9" x14ac:dyDescent="0.25">
      <c r="A290" t="s">
        <v>107</v>
      </c>
      <c r="B290" s="143">
        <v>527612</v>
      </c>
      <c r="C290" s="144">
        <v>45282</v>
      </c>
      <c r="D290" s="145">
        <v>45282</v>
      </c>
      <c r="E290" s="143" t="s">
        <v>104</v>
      </c>
      <c r="F290" s="146">
        <v>0.92708333333333337</v>
      </c>
      <c r="G290" s="157">
        <v>8.26</v>
      </c>
      <c r="H290" s="156">
        <v>22100</v>
      </c>
      <c r="I290" s="156">
        <v>12000</v>
      </c>
    </row>
    <row r="291" spans="1:9" x14ac:dyDescent="0.25">
      <c r="A291" t="s">
        <v>107</v>
      </c>
      <c r="B291" s="143">
        <v>527613</v>
      </c>
      <c r="C291" s="144">
        <v>45282</v>
      </c>
      <c r="D291" s="145">
        <v>45282</v>
      </c>
      <c r="E291" s="143" t="s">
        <v>126</v>
      </c>
      <c r="F291" s="146">
        <v>0.93055555555555547</v>
      </c>
      <c r="G291" s="157">
        <v>7.43</v>
      </c>
      <c r="H291" s="156">
        <v>22100</v>
      </c>
      <c r="I291" s="156">
        <v>12000</v>
      </c>
    </row>
    <row r="292" spans="1:9" x14ac:dyDescent="0.25">
      <c r="A292" t="s">
        <v>107</v>
      </c>
      <c r="B292" s="143">
        <v>527614</v>
      </c>
      <c r="C292" s="144">
        <v>45282</v>
      </c>
      <c r="D292" s="145">
        <v>45282</v>
      </c>
      <c r="E292" s="143" t="s">
        <v>109</v>
      </c>
      <c r="F292" s="146">
        <v>0.95277777777777783</v>
      </c>
      <c r="G292" s="157">
        <v>8.4700000000000006</v>
      </c>
      <c r="H292" s="156">
        <v>22100</v>
      </c>
      <c r="I292" s="156">
        <v>12000</v>
      </c>
    </row>
    <row r="293" spans="1:9" x14ac:dyDescent="0.25">
      <c r="A293" t="s">
        <v>113</v>
      </c>
      <c r="B293" s="143">
        <v>527630</v>
      </c>
      <c r="C293" s="144">
        <v>45283</v>
      </c>
      <c r="D293" s="145">
        <v>45283</v>
      </c>
      <c r="E293" s="143" t="s">
        <v>104</v>
      </c>
      <c r="F293" s="146">
        <v>0.29444444444444445</v>
      </c>
      <c r="G293" s="157">
        <v>12.25</v>
      </c>
      <c r="H293" s="156">
        <v>22100</v>
      </c>
      <c r="I293" s="156">
        <v>12000</v>
      </c>
    </row>
    <row r="294" spans="1:9" x14ac:dyDescent="0.25">
      <c r="A294" t="s">
        <v>110</v>
      </c>
      <c r="B294" s="143">
        <v>527667</v>
      </c>
      <c r="C294" s="144">
        <v>45283</v>
      </c>
      <c r="D294" s="145">
        <v>45283</v>
      </c>
      <c r="E294" s="143" t="s">
        <v>102</v>
      </c>
      <c r="F294" s="146">
        <v>0.37708333333333338</v>
      </c>
      <c r="G294" s="157">
        <v>11.03</v>
      </c>
      <c r="H294" s="156">
        <v>22100</v>
      </c>
      <c r="I294" s="156">
        <v>12000</v>
      </c>
    </row>
    <row r="295" spans="1:9" x14ac:dyDescent="0.25">
      <c r="A295" t="s">
        <v>111</v>
      </c>
      <c r="B295" s="143">
        <v>527668</v>
      </c>
      <c r="C295" s="144">
        <v>45283</v>
      </c>
      <c r="D295" s="145">
        <v>45283</v>
      </c>
      <c r="E295" s="143" t="s">
        <v>133</v>
      </c>
      <c r="F295" s="146">
        <v>0.38194444444444442</v>
      </c>
      <c r="G295" s="157">
        <v>12.15</v>
      </c>
      <c r="H295" s="156">
        <v>22100</v>
      </c>
      <c r="I295" s="156">
        <v>12000</v>
      </c>
    </row>
    <row r="296" spans="1:9" x14ac:dyDescent="0.25">
      <c r="A296" t="s">
        <v>114</v>
      </c>
      <c r="B296" s="143">
        <v>527674</v>
      </c>
      <c r="C296" s="144">
        <v>45283</v>
      </c>
      <c r="D296" s="145">
        <v>45283</v>
      </c>
      <c r="E296" s="143" t="s">
        <v>105</v>
      </c>
      <c r="F296" s="146">
        <v>0.39930555555555558</v>
      </c>
      <c r="G296" s="157">
        <v>13.26</v>
      </c>
      <c r="H296" s="156">
        <v>22100</v>
      </c>
      <c r="I296" s="156">
        <v>12000</v>
      </c>
    </row>
    <row r="297" spans="1:9" x14ac:dyDescent="0.25">
      <c r="A297" t="s">
        <v>113</v>
      </c>
      <c r="B297" s="143">
        <v>527718</v>
      </c>
      <c r="C297" s="144">
        <v>45283</v>
      </c>
      <c r="D297" s="145">
        <v>45283</v>
      </c>
      <c r="E297" s="143" t="s">
        <v>104</v>
      </c>
      <c r="F297" s="146">
        <v>0.50624999999999998</v>
      </c>
      <c r="G297" s="157">
        <v>11.49</v>
      </c>
      <c r="H297" s="156">
        <v>22100</v>
      </c>
      <c r="I297" s="156">
        <v>12000</v>
      </c>
    </row>
    <row r="298" spans="1:9" x14ac:dyDescent="0.25">
      <c r="A298" t="s">
        <v>111</v>
      </c>
      <c r="B298" s="143">
        <v>527726</v>
      </c>
      <c r="C298" s="144">
        <v>45283</v>
      </c>
      <c r="D298" s="145">
        <v>45283</v>
      </c>
      <c r="E298" s="143" t="s">
        <v>128</v>
      </c>
      <c r="F298" s="146">
        <v>0.52083333333333337</v>
      </c>
      <c r="G298" s="157">
        <v>7.72</v>
      </c>
      <c r="H298" s="156">
        <v>22100</v>
      </c>
      <c r="I298" s="156">
        <v>12000</v>
      </c>
    </row>
    <row r="299" spans="1:9" x14ac:dyDescent="0.25">
      <c r="A299" t="s">
        <v>114</v>
      </c>
      <c r="B299" s="143">
        <v>527762</v>
      </c>
      <c r="C299" s="144">
        <v>45283</v>
      </c>
      <c r="D299" s="145">
        <v>45283</v>
      </c>
      <c r="E299" s="143" t="s">
        <v>130</v>
      </c>
      <c r="F299" s="146">
        <v>0.63541666666666663</v>
      </c>
      <c r="G299" s="157">
        <v>8.41</v>
      </c>
      <c r="H299" s="156">
        <v>22100</v>
      </c>
      <c r="I299" s="156">
        <v>12000</v>
      </c>
    </row>
    <row r="300" spans="1:9" x14ac:dyDescent="0.25">
      <c r="A300" t="s">
        <v>114</v>
      </c>
      <c r="B300" s="143">
        <v>527763</v>
      </c>
      <c r="C300" s="144">
        <v>45283</v>
      </c>
      <c r="D300" s="145">
        <v>45283</v>
      </c>
      <c r="E300" s="143" t="s">
        <v>127</v>
      </c>
      <c r="F300" s="146">
        <v>0.63680555555555551</v>
      </c>
      <c r="G300" s="157">
        <v>7.09</v>
      </c>
      <c r="H300" s="156">
        <v>22100</v>
      </c>
      <c r="I300" s="156">
        <v>12000</v>
      </c>
    </row>
    <row r="301" spans="1:9" x14ac:dyDescent="0.25">
      <c r="A301" t="s">
        <v>110</v>
      </c>
      <c r="B301" s="143">
        <v>527766</v>
      </c>
      <c r="C301" s="144">
        <v>45283</v>
      </c>
      <c r="D301" s="145">
        <v>45283</v>
      </c>
      <c r="E301" s="143" t="s">
        <v>102</v>
      </c>
      <c r="F301" s="146">
        <v>0.64861111111111114</v>
      </c>
      <c r="G301" s="157">
        <v>12.49</v>
      </c>
      <c r="H301" s="156">
        <v>22100</v>
      </c>
      <c r="I301" s="156">
        <v>12000</v>
      </c>
    </row>
    <row r="302" spans="1:9" x14ac:dyDescent="0.25">
      <c r="A302" t="s">
        <v>111</v>
      </c>
      <c r="B302" s="143">
        <v>527768</v>
      </c>
      <c r="C302" s="144">
        <v>45283</v>
      </c>
      <c r="D302" s="145">
        <v>45283</v>
      </c>
      <c r="E302" s="143" t="s">
        <v>133</v>
      </c>
      <c r="F302" s="146">
        <v>0.65833333333333333</v>
      </c>
      <c r="G302" s="157">
        <v>14.41</v>
      </c>
      <c r="H302" s="156">
        <v>22100</v>
      </c>
      <c r="I302" s="156">
        <v>12000</v>
      </c>
    </row>
    <row r="303" spans="1:9" x14ac:dyDescent="0.25">
      <c r="A303" t="s">
        <v>107</v>
      </c>
      <c r="B303" s="143">
        <v>527781</v>
      </c>
      <c r="C303" s="144">
        <v>45283</v>
      </c>
      <c r="D303" s="145">
        <v>45283</v>
      </c>
      <c r="E303" s="143" t="s">
        <v>105</v>
      </c>
      <c r="F303" s="146">
        <v>0.75277777777777777</v>
      </c>
      <c r="G303" s="157">
        <v>2.93</v>
      </c>
      <c r="H303" s="156">
        <v>22100</v>
      </c>
      <c r="I303" s="156">
        <v>12000</v>
      </c>
    </row>
    <row r="304" spans="1:9" x14ac:dyDescent="0.25">
      <c r="A304" t="s">
        <v>117</v>
      </c>
      <c r="B304" s="143">
        <v>527889</v>
      </c>
      <c r="C304" s="144">
        <v>45286</v>
      </c>
      <c r="D304" s="145">
        <v>45286</v>
      </c>
      <c r="E304" s="143" t="s">
        <v>139</v>
      </c>
      <c r="F304" s="146">
        <v>0.18958333333333333</v>
      </c>
      <c r="G304" s="157">
        <v>6.65</v>
      </c>
      <c r="H304" s="156">
        <v>22100</v>
      </c>
      <c r="I304" s="156">
        <v>12000</v>
      </c>
    </row>
    <row r="305" spans="1:9" x14ac:dyDescent="0.25">
      <c r="A305" t="s">
        <v>95</v>
      </c>
      <c r="B305" s="143">
        <v>527901</v>
      </c>
      <c r="C305" s="144">
        <v>45286</v>
      </c>
      <c r="D305" s="145">
        <v>45286</v>
      </c>
      <c r="E305" s="143" t="s">
        <v>96</v>
      </c>
      <c r="F305" s="146">
        <v>0.31527777777777777</v>
      </c>
      <c r="G305" s="157">
        <v>11.63</v>
      </c>
      <c r="H305" s="156">
        <v>22100</v>
      </c>
      <c r="I305" s="156">
        <v>12000</v>
      </c>
    </row>
    <row r="306" spans="1:9" x14ac:dyDescent="0.25">
      <c r="A306" t="s">
        <v>97</v>
      </c>
      <c r="B306" s="143">
        <v>527912</v>
      </c>
      <c r="C306" s="144">
        <v>45286</v>
      </c>
      <c r="D306" s="145">
        <v>45286</v>
      </c>
      <c r="E306" s="143" t="s">
        <v>133</v>
      </c>
      <c r="F306" s="146">
        <v>0.35069444444444442</v>
      </c>
      <c r="G306" s="157">
        <v>14.32</v>
      </c>
      <c r="H306" s="156">
        <v>22100</v>
      </c>
      <c r="I306" s="156">
        <v>12000</v>
      </c>
    </row>
    <row r="307" spans="1:9" x14ac:dyDescent="0.25">
      <c r="A307" t="s">
        <v>101</v>
      </c>
      <c r="B307" s="143">
        <v>527915</v>
      </c>
      <c r="C307" s="144">
        <v>45286</v>
      </c>
      <c r="D307" s="145">
        <v>45286</v>
      </c>
      <c r="E307" s="143" t="s">
        <v>102</v>
      </c>
      <c r="F307" s="146">
        <v>0.36249999999999999</v>
      </c>
      <c r="G307" s="157">
        <v>11.17</v>
      </c>
      <c r="H307" s="156">
        <v>22100</v>
      </c>
      <c r="I307" s="156">
        <v>12000</v>
      </c>
    </row>
    <row r="308" spans="1:9" x14ac:dyDescent="0.25">
      <c r="A308" t="s">
        <v>103</v>
      </c>
      <c r="B308" s="143">
        <v>527916</v>
      </c>
      <c r="C308" s="144">
        <v>45286</v>
      </c>
      <c r="D308" s="145">
        <v>45286</v>
      </c>
      <c r="E308" s="143" t="s">
        <v>104</v>
      </c>
      <c r="F308" s="146">
        <v>0.36388888888888887</v>
      </c>
      <c r="G308" s="157">
        <v>12.28</v>
      </c>
      <c r="H308" s="156">
        <v>22100</v>
      </c>
      <c r="I308" s="156">
        <v>12000</v>
      </c>
    </row>
    <row r="309" spans="1:9" x14ac:dyDescent="0.25">
      <c r="A309" t="s">
        <v>95</v>
      </c>
      <c r="B309" s="143">
        <v>527997</v>
      </c>
      <c r="C309" s="144">
        <v>45286</v>
      </c>
      <c r="D309" s="145">
        <v>45286</v>
      </c>
      <c r="E309" s="143" t="s">
        <v>96</v>
      </c>
      <c r="F309" s="146">
        <v>0.49652777777777773</v>
      </c>
      <c r="G309" s="157">
        <v>10.49</v>
      </c>
      <c r="H309" s="156">
        <v>22100</v>
      </c>
      <c r="I309" s="156">
        <v>12000</v>
      </c>
    </row>
    <row r="310" spans="1:9" x14ac:dyDescent="0.25">
      <c r="A310" t="s">
        <v>97</v>
      </c>
      <c r="B310" s="143">
        <v>528000</v>
      </c>
      <c r="C310" s="144">
        <v>45286</v>
      </c>
      <c r="D310" s="145">
        <v>45286</v>
      </c>
      <c r="E310" s="143" t="s">
        <v>133</v>
      </c>
      <c r="F310" s="146">
        <v>0.4993055555555555</v>
      </c>
      <c r="G310" s="157">
        <v>14.07</v>
      </c>
      <c r="H310" s="156">
        <v>22100</v>
      </c>
      <c r="I310" s="156">
        <v>12000</v>
      </c>
    </row>
    <row r="311" spans="1:9" x14ac:dyDescent="0.25">
      <c r="A311" t="s">
        <v>101</v>
      </c>
      <c r="B311" s="143">
        <v>528015</v>
      </c>
      <c r="C311" s="144">
        <v>45286</v>
      </c>
      <c r="D311" s="145">
        <v>45286</v>
      </c>
      <c r="E311" s="143" t="s">
        <v>102</v>
      </c>
      <c r="F311" s="146">
        <v>0.52361111111111114</v>
      </c>
      <c r="G311" s="157">
        <v>12.76</v>
      </c>
      <c r="H311" s="156">
        <v>22100</v>
      </c>
      <c r="I311" s="156">
        <v>12000</v>
      </c>
    </row>
    <row r="312" spans="1:9" x14ac:dyDescent="0.25">
      <c r="A312" t="s">
        <v>97</v>
      </c>
      <c r="B312" s="143">
        <v>528024</v>
      </c>
      <c r="C312" s="144">
        <v>45286</v>
      </c>
      <c r="D312" s="145">
        <v>45286</v>
      </c>
      <c r="E312" s="143" t="s">
        <v>98</v>
      </c>
      <c r="F312" s="146">
        <v>0.54652777777777783</v>
      </c>
      <c r="G312" s="157">
        <v>0.93</v>
      </c>
      <c r="H312" s="156">
        <v>22100</v>
      </c>
      <c r="I312" s="156">
        <v>12000</v>
      </c>
    </row>
    <row r="313" spans="1:9" x14ac:dyDescent="0.25">
      <c r="A313" t="s">
        <v>103</v>
      </c>
      <c r="B313" s="143">
        <v>528039</v>
      </c>
      <c r="C313" s="144">
        <v>45286</v>
      </c>
      <c r="D313" s="145">
        <v>45286</v>
      </c>
      <c r="E313" s="143" t="s">
        <v>104</v>
      </c>
      <c r="F313" s="146">
        <v>0.57986111111111105</v>
      </c>
      <c r="G313" s="157">
        <v>12.48</v>
      </c>
      <c r="H313" s="156">
        <v>22100</v>
      </c>
      <c r="I313" s="156">
        <v>12000</v>
      </c>
    </row>
    <row r="314" spans="1:9" x14ac:dyDescent="0.25">
      <c r="A314" t="s">
        <v>95</v>
      </c>
      <c r="B314" s="143">
        <v>528156</v>
      </c>
      <c r="C314" s="144">
        <v>45286</v>
      </c>
      <c r="D314" s="145">
        <v>45286</v>
      </c>
      <c r="E314" s="143" t="s">
        <v>96</v>
      </c>
      <c r="F314" s="146">
        <v>0.71319444444444446</v>
      </c>
      <c r="G314" s="157">
        <v>8.41</v>
      </c>
      <c r="H314" s="156">
        <v>22100</v>
      </c>
      <c r="I314" s="156">
        <v>12000</v>
      </c>
    </row>
    <row r="315" spans="1:9" x14ac:dyDescent="0.25">
      <c r="A315" s="150" t="s">
        <v>101</v>
      </c>
      <c r="B315" s="151">
        <v>528168</v>
      </c>
      <c r="C315" s="152">
        <v>45286</v>
      </c>
      <c r="D315" s="145">
        <v>45286</v>
      </c>
      <c r="E315" s="151" t="s">
        <v>102</v>
      </c>
      <c r="F315" s="153">
        <v>0.76944444444444438</v>
      </c>
      <c r="G315" s="158">
        <v>10.48</v>
      </c>
      <c r="H315" s="156">
        <v>22100</v>
      </c>
      <c r="I315" s="156">
        <v>12000</v>
      </c>
    </row>
    <row r="316" spans="1:9" x14ac:dyDescent="0.25">
      <c r="A316" s="150" t="s">
        <v>97</v>
      </c>
      <c r="B316" s="151">
        <v>528169</v>
      </c>
      <c r="C316" s="152">
        <v>45286</v>
      </c>
      <c r="D316" s="145">
        <v>45286</v>
      </c>
      <c r="E316" s="151" t="s">
        <v>105</v>
      </c>
      <c r="F316" s="153">
        <v>0.77083333333333337</v>
      </c>
      <c r="G316" s="158">
        <v>8.68</v>
      </c>
      <c r="H316" s="156">
        <v>22100</v>
      </c>
      <c r="I316" s="156">
        <v>12000</v>
      </c>
    </row>
    <row r="317" spans="1:9" x14ac:dyDescent="0.25">
      <c r="A317" s="150" t="s">
        <v>103</v>
      </c>
      <c r="B317" s="151">
        <v>528170</v>
      </c>
      <c r="C317" s="152">
        <v>45286</v>
      </c>
      <c r="D317" s="145">
        <v>45286</v>
      </c>
      <c r="E317" s="151" t="s">
        <v>104</v>
      </c>
      <c r="F317" s="153">
        <v>0.7715277777777777</v>
      </c>
      <c r="G317" s="158">
        <v>10.01</v>
      </c>
      <c r="H317" s="156">
        <v>22100</v>
      </c>
      <c r="I317" s="156">
        <v>12000</v>
      </c>
    </row>
    <row r="318" spans="1:9" x14ac:dyDescent="0.25">
      <c r="A318" t="s">
        <v>97</v>
      </c>
      <c r="B318" s="143">
        <v>528172</v>
      </c>
      <c r="C318" s="144">
        <v>45286</v>
      </c>
      <c r="D318" s="145">
        <v>45286</v>
      </c>
      <c r="E318" s="143" t="s">
        <v>116</v>
      </c>
      <c r="F318" s="146">
        <v>0.77500000000000002</v>
      </c>
      <c r="G318" s="157">
        <v>15.34</v>
      </c>
      <c r="H318" s="156">
        <v>22100</v>
      </c>
      <c r="I318" s="156">
        <v>12000</v>
      </c>
    </row>
    <row r="319" spans="1:9" x14ac:dyDescent="0.25">
      <c r="A319" t="s">
        <v>107</v>
      </c>
      <c r="B319" s="143">
        <v>528177</v>
      </c>
      <c r="C319" s="144">
        <v>45286</v>
      </c>
      <c r="D319" s="145">
        <v>45286</v>
      </c>
      <c r="E319" s="143" t="s">
        <v>109</v>
      </c>
      <c r="F319" s="146">
        <v>0.84236111111111101</v>
      </c>
      <c r="G319" s="155">
        <v>6.01</v>
      </c>
      <c r="H319" s="156">
        <v>22100</v>
      </c>
      <c r="I319" s="156">
        <v>12000</v>
      </c>
    </row>
    <row r="320" spans="1:9" x14ac:dyDescent="0.25">
      <c r="A320" t="s">
        <v>111</v>
      </c>
      <c r="B320" s="143">
        <v>528199</v>
      </c>
      <c r="C320" s="144">
        <v>45287</v>
      </c>
      <c r="D320" s="145">
        <v>45287</v>
      </c>
      <c r="E320" s="143" t="s">
        <v>133</v>
      </c>
      <c r="F320" s="146">
        <v>0.30972222222222223</v>
      </c>
      <c r="G320" s="155">
        <v>14.37</v>
      </c>
      <c r="H320" s="156">
        <v>22100</v>
      </c>
      <c r="I320" s="156">
        <v>12000</v>
      </c>
    </row>
    <row r="321" spans="1:9" x14ac:dyDescent="0.25">
      <c r="A321" t="s">
        <v>110</v>
      </c>
      <c r="B321" s="143">
        <v>528206</v>
      </c>
      <c r="C321" s="144">
        <v>45287</v>
      </c>
      <c r="D321" s="145">
        <v>45287</v>
      </c>
      <c r="E321" s="143" t="s">
        <v>102</v>
      </c>
      <c r="F321" s="146">
        <v>0.33263888888888887</v>
      </c>
      <c r="G321" s="155">
        <v>11.89</v>
      </c>
      <c r="H321" s="156">
        <v>22100</v>
      </c>
      <c r="I321" s="156">
        <v>12000</v>
      </c>
    </row>
    <row r="322" spans="1:9" x14ac:dyDescent="0.25">
      <c r="A322" t="s">
        <v>114</v>
      </c>
      <c r="B322" s="143">
        <v>528208</v>
      </c>
      <c r="C322" s="144">
        <v>45287</v>
      </c>
      <c r="D322" s="145">
        <v>45287</v>
      </c>
      <c r="E322" s="143" t="s">
        <v>96</v>
      </c>
      <c r="F322" s="146">
        <v>0.33888888888888885</v>
      </c>
      <c r="G322" s="155">
        <v>11.89</v>
      </c>
      <c r="H322" s="156">
        <v>22100</v>
      </c>
      <c r="I322" s="156">
        <v>12000</v>
      </c>
    </row>
    <row r="323" spans="1:9" x14ac:dyDescent="0.25">
      <c r="A323" t="s">
        <v>113</v>
      </c>
      <c r="B323" s="143">
        <v>528213</v>
      </c>
      <c r="C323" s="144">
        <v>45287</v>
      </c>
      <c r="D323" s="145">
        <v>45287</v>
      </c>
      <c r="E323" s="143" t="s">
        <v>104</v>
      </c>
      <c r="F323" s="146">
        <v>0.34236111111111112</v>
      </c>
      <c r="G323" s="155">
        <v>12.78</v>
      </c>
      <c r="H323" s="156">
        <v>22100</v>
      </c>
      <c r="I323" s="156">
        <v>12000</v>
      </c>
    </row>
    <row r="324" spans="1:9" x14ac:dyDescent="0.25">
      <c r="A324" s="150" t="s">
        <v>111</v>
      </c>
      <c r="B324" s="151">
        <v>528243</v>
      </c>
      <c r="C324" s="152">
        <v>45287</v>
      </c>
      <c r="D324" s="145">
        <v>45287</v>
      </c>
      <c r="E324" s="151" t="s">
        <v>133</v>
      </c>
      <c r="F324" s="153">
        <v>0.47361111111111115</v>
      </c>
      <c r="G324" s="159">
        <v>10.74</v>
      </c>
      <c r="H324" s="156">
        <v>22100</v>
      </c>
      <c r="I324" s="156">
        <v>12000</v>
      </c>
    </row>
    <row r="325" spans="1:9" x14ac:dyDescent="0.25">
      <c r="A325" t="s">
        <v>110</v>
      </c>
      <c r="B325" s="143">
        <v>528245</v>
      </c>
      <c r="C325" s="144">
        <v>45287</v>
      </c>
      <c r="D325" s="145">
        <v>45287</v>
      </c>
      <c r="E325" s="143" t="s">
        <v>102</v>
      </c>
      <c r="F325" s="146">
        <v>0.4770833333333333</v>
      </c>
      <c r="G325" s="155">
        <v>5.83</v>
      </c>
      <c r="H325" s="156">
        <v>22100</v>
      </c>
      <c r="I325" s="156">
        <v>12000</v>
      </c>
    </row>
    <row r="326" spans="1:9" x14ac:dyDescent="0.25">
      <c r="A326" t="s">
        <v>114</v>
      </c>
      <c r="B326" s="143">
        <v>528269</v>
      </c>
      <c r="C326" s="144">
        <v>45287</v>
      </c>
      <c r="D326" s="145">
        <v>45287</v>
      </c>
      <c r="E326" s="143" t="s">
        <v>96</v>
      </c>
      <c r="F326" s="146">
        <v>0.51250000000000007</v>
      </c>
      <c r="G326" s="155">
        <v>10.93</v>
      </c>
      <c r="H326" s="156">
        <v>22100</v>
      </c>
      <c r="I326" s="156">
        <v>12000</v>
      </c>
    </row>
    <row r="327" spans="1:9" x14ac:dyDescent="0.25">
      <c r="A327" t="s">
        <v>113</v>
      </c>
      <c r="B327" s="143">
        <v>528301</v>
      </c>
      <c r="C327" s="144">
        <v>45287</v>
      </c>
      <c r="D327" s="145">
        <v>45287</v>
      </c>
      <c r="E327" s="143" t="s">
        <v>104</v>
      </c>
      <c r="F327" s="146">
        <v>0.58263888888888882</v>
      </c>
      <c r="G327" s="155">
        <v>12.55</v>
      </c>
      <c r="H327" s="156">
        <v>22100</v>
      </c>
      <c r="I327" s="156">
        <v>12000</v>
      </c>
    </row>
    <row r="328" spans="1:9" x14ac:dyDescent="0.25">
      <c r="A328" t="s">
        <v>111</v>
      </c>
      <c r="B328" s="143">
        <v>528324</v>
      </c>
      <c r="C328" s="144">
        <v>45287</v>
      </c>
      <c r="D328" s="145">
        <v>45287</v>
      </c>
      <c r="E328" s="143" t="s">
        <v>133</v>
      </c>
      <c r="F328" s="146">
        <v>0.65486111111111112</v>
      </c>
      <c r="G328" s="155">
        <v>11.4</v>
      </c>
      <c r="H328" s="156">
        <v>22100</v>
      </c>
      <c r="I328" s="156">
        <v>12000</v>
      </c>
    </row>
    <row r="329" spans="1:9" x14ac:dyDescent="0.25">
      <c r="A329" t="s">
        <v>111</v>
      </c>
      <c r="B329" s="143">
        <v>528330</v>
      </c>
      <c r="C329" s="144">
        <v>45287</v>
      </c>
      <c r="D329" s="145">
        <v>45287</v>
      </c>
      <c r="E329" s="143" t="s">
        <v>98</v>
      </c>
      <c r="F329" s="146">
        <v>0.66736111111111107</v>
      </c>
      <c r="G329" s="155">
        <v>0.28000000000000003</v>
      </c>
      <c r="H329" s="156">
        <v>22100</v>
      </c>
      <c r="I329" s="156">
        <v>12000</v>
      </c>
    </row>
    <row r="330" spans="1:9" x14ac:dyDescent="0.25">
      <c r="A330" t="s">
        <v>110</v>
      </c>
      <c r="B330" s="143">
        <v>528339</v>
      </c>
      <c r="C330" s="144">
        <v>45287</v>
      </c>
      <c r="D330" s="145">
        <v>45287</v>
      </c>
      <c r="E330" s="143" t="s">
        <v>102</v>
      </c>
      <c r="F330" s="146">
        <v>0.68680555555555556</v>
      </c>
      <c r="G330" s="155">
        <v>10.98</v>
      </c>
      <c r="H330" s="156">
        <v>22100</v>
      </c>
      <c r="I330" s="156">
        <v>12000</v>
      </c>
    </row>
    <row r="331" spans="1:9" x14ac:dyDescent="0.25">
      <c r="A331" t="s">
        <v>114</v>
      </c>
      <c r="B331" s="143">
        <v>528350</v>
      </c>
      <c r="C331" s="144">
        <v>45287</v>
      </c>
      <c r="D331" s="145">
        <v>45287</v>
      </c>
      <c r="E331" s="143" t="s">
        <v>96</v>
      </c>
      <c r="F331" s="146">
        <v>0.71875</v>
      </c>
      <c r="G331" s="155">
        <v>11.35</v>
      </c>
      <c r="H331" s="156">
        <v>22100</v>
      </c>
      <c r="I331" s="156">
        <v>12000</v>
      </c>
    </row>
    <row r="332" spans="1:9" x14ac:dyDescent="0.25">
      <c r="A332" t="s">
        <v>110</v>
      </c>
      <c r="B332" s="143">
        <v>528359</v>
      </c>
      <c r="C332" s="144">
        <v>45287</v>
      </c>
      <c r="D332" s="145">
        <v>45287</v>
      </c>
      <c r="E332" s="143" t="s">
        <v>105</v>
      </c>
      <c r="F332" s="146">
        <v>0.74375000000000002</v>
      </c>
      <c r="G332" s="155">
        <v>10.01</v>
      </c>
      <c r="H332" s="156">
        <v>22100</v>
      </c>
      <c r="I332" s="156">
        <v>12000</v>
      </c>
    </row>
    <row r="333" spans="1:9" x14ac:dyDescent="0.25">
      <c r="A333" t="s">
        <v>113</v>
      </c>
      <c r="B333" s="143">
        <v>528377</v>
      </c>
      <c r="C333" s="144">
        <v>45287</v>
      </c>
      <c r="D333" s="145">
        <v>45287</v>
      </c>
      <c r="E333" s="143" t="s">
        <v>104</v>
      </c>
      <c r="F333" s="146">
        <v>0.79305555555555562</v>
      </c>
      <c r="G333" s="155">
        <v>12.79</v>
      </c>
      <c r="H333" s="156">
        <v>22100</v>
      </c>
      <c r="I333" s="156">
        <v>12000</v>
      </c>
    </row>
    <row r="334" spans="1:9" x14ac:dyDescent="0.25">
      <c r="A334" t="s">
        <v>113</v>
      </c>
      <c r="B334" s="143">
        <v>528380</v>
      </c>
      <c r="C334" s="144">
        <v>45287</v>
      </c>
      <c r="D334" s="145">
        <v>45287</v>
      </c>
      <c r="E334" s="143" t="s">
        <v>102</v>
      </c>
      <c r="F334" s="146">
        <v>0.79513888888888884</v>
      </c>
      <c r="G334" s="155">
        <v>0.95</v>
      </c>
      <c r="H334" s="156">
        <v>22100</v>
      </c>
      <c r="I334" s="156">
        <v>12000</v>
      </c>
    </row>
    <row r="335" spans="1:9" x14ac:dyDescent="0.25">
      <c r="A335" t="s">
        <v>107</v>
      </c>
      <c r="B335" s="143">
        <v>528393</v>
      </c>
      <c r="C335" s="144">
        <v>45287</v>
      </c>
      <c r="D335" s="145">
        <v>45287</v>
      </c>
      <c r="E335" s="143" t="s">
        <v>109</v>
      </c>
      <c r="F335" s="146">
        <v>0.91041666666666676</v>
      </c>
      <c r="G335" s="155">
        <v>9.4499999999999993</v>
      </c>
      <c r="H335" s="156">
        <v>22100</v>
      </c>
      <c r="I335" s="156">
        <v>12000</v>
      </c>
    </row>
    <row r="336" spans="1:9" x14ac:dyDescent="0.25">
      <c r="A336" t="s">
        <v>107</v>
      </c>
      <c r="B336" s="143">
        <v>528407</v>
      </c>
      <c r="C336" s="144">
        <v>45287</v>
      </c>
      <c r="D336" s="145">
        <v>45287</v>
      </c>
      <c r="E336" s="143" t="s">
        <v>142</v>
      </c>
      <c r="F336" s="146">
        <v>0.92361111111111116</v>
      </c>
      <c r="G336" s="155">
        <v>13.52</v>
      </c>
      <c r="H336" s="156">
        <v>22100</v>
      </c>
      <c r="I336" s="156">
        <v>12000</v>
      </c>
    </row>
    <row r="337" spans="1:9" x14ac:dyDescent="0.25">
      <c r="A337" t="s">
        <v>107</v>
      </c>
      <c r="B337" s="143">
        <v>528408</v>
      </c>
      <c r="C337" s="144">
        <v>45287</v>
      </c>
      <c r="D337" s="145">
        <v>45287</v>
      </c>
      <c r="E337" s="143" t="s">
        <v>131</v>
      </c>
      <c r="F337" s="146">
        <v>0.9277777777777777</v>
      </c>
      <c r="G337" s="155">
        <v>11.19</v>
      </c>
      <c r="H337" s="156">
        <v>22100</v>
      </c>
      <c r="I337" s="156">
        <v>12000</v>
      </c>
    </row>
    <row r="338" spans="1:9" x14ac:dyDescent="0.25">
      <c r="A338" t="s">
        <v>107</v>
      </c>
      <c r="B338" s="143">
        <v>528409</v>
      </c>
      <c r="C338" s="144">
        <v>45287</v>
      </c>
      <c r="D338" s="145">
        <v>45287</v>
      </c>
      <c r="E338" s="143" t="s">
        <v>133</v>
      </c>
      <c r="F338" s="146">
        <v>0.94236111111111109</v>
      </c>
      <c r="G338" s="155">
        <v>15.77</v>
      </c>
      <c r="H338" s="156">
        <v>22100</v>
      </c>
      <c r="I338" s="156">
        <v>12000</v>
      </c>
    </row>
    <row r="339" spans="1:9" x14ac:dyDescent="0.25">
      <c r="A339" t="s">
        <v>107</v>
      </c>
      <c r="B339" s="143">
        <v>528410</v>
      </c>
      <c r="C339" s="144">
        <v>45287</v>
      </c>
      <c r="D339" s="145">
        <v>45287</v>
      </c>
      <c r="E339" s="143" t="s">
        <v>126</v>
      </c>
      <c r="F339" s="146">
        <v>0.96527777777777779</v>
      </c>
      <c r="G339" s="155">
        <v>3.17</v>
      </c>
      <c r="H339" s="156">
        <v>22100</v>
      </c>
      <c r="I339" s="156">
        <v>12000</v>
      </c>
    </row>
    <row r="340" spans="1:9" x14ac:dyDescent="0.25">
      <c r="A340" t="s">
        <v>107</v>
      </c>
      <c r="B340" s="143">
        <v>528413</v>
      </c>
      <c r="C340" s="144">
        <v>45288</v>
      </c>
      <c r="D340" s="145">
        <v>45288</v>
      </c>
      <c r="E340" s="143" t="s">
        <v>109</v>
      </c>
      <c r="F340" s="146">
        <v>1.1805555555555555E-2</v>
      </c>
      <c r="G340" s="157">
        <v>9.44</v>
      </c>
      <c r="H340" s="156">
        <v>22100</v>
      </c>
      <c r="I340" s="156">
        <v>12000</v>
      </c>
    </row>
    <row r="341" spans="1:9" x14ac:dyDescent="0.25">
      <c r="A341" t="s">
        <v>107</v>
      </c>
      <c r="B341" s="143">
        <v>528415</v>
      </c>
      <c r="C341" s="144">
        <v>45288</v>
      </c>
      <c r="D341" s="145">
        <v>45288</v>
      </c>
      <c r="E341" s="143" t="s">
        <v>131</v>
      </c>
      <c r="F341" s="146">
        <v>1.9444444444444445E-2</v>
      </c>
      <c r="G341" s="157">
        <v>4.3499999999999996</v>
      </c>
      <c r="H341" s="156">
        <v>22100</v>
      </c>
      <c r="I341" s="156">
        <v>12000</v>
      </c>
    </row>
    <row r="342" spans="1:9" x14ac:dyDescent="0.25">
      <c r="A342" t="s">
        <v>120</v>
      </c>
      <c r="B342" s="143">
        <v>528432</v>
      </c>
      <c r="C342" s="144">
        <v>45288</v>
      </c>
      <c r="D342" s="145">
        <v>45288</v>
      </c>
      <c r="E342" s="143" t="s">
        <v>133</v>
      </c>
      <c r="F342" s="146">
        <v>0.30486111111111108</v>
      </c>
      <c r="G342" s="157">
        <v>15.2</v>
      </c>
      <c r="H342" s="156">
        <v>22100</v>
      </c>
      <c r="I342" s="156">
        <v>12000</v>
      </c>
    </row>
    <row r="343" spans="1:9" x14ac:dyDescent="0.25">
      <c r="A343" t="s">
        <v>119</v>
      </c>
      <c r="B343" s="143">
        <v>528449</v>
      </c>
      <c r="C343" s="144">
        <v>45288</v>
      </c>
      <c r="D343" s="145">
        <v>45288</v>
      </c>
      <c r="E343" s="143" t="s">
        <v>102</v>
      </c>
      <c r="F343" s="146">
        <v>0.33888888888888885</v>
      </c>
      <c r="G343" s="157">
        <v>12.48</v>
      </c>
      <c r="H343" s="156">
        <v>22100</v>
      </c>
      <c r="I343" s="156">
        <v>12000</v>
      </c>
    </row>
    <row r="344" spans="1:9" x14ac:dyDescent="0.25">
      <c r="A344" t="s">
        <v>122</v>
      </c>
      <c r="B344" s="143">
        <v>528456</v>
      </c>
      <c r="C344" s="144">
        <v>45288</v>
      </c>
      <c r="D344" s="145">
        <v>45288</v>
      </c>
      <c r="E344" s="143" t="s">
        <v>96</v>
      </c>
      <c r="F344" s="146">
        <v>0.34375</v>
      </c>
      <c r="G344" s="157">
        <v>12.02</v>
      </c>
      <c r="H344" s="156">
        <v>22100</v>
      </c>
      <c r="I344" s="156">
        <v>12000</v>
      </c>
    </row>
    <row r="345" spans="1:9" x14ac:dyDescent="0.25">
      <c r="A345" t="s">
        <v>120</v>
      </c>
      <c r="B345" s="143">
        <v>528458</v>
      </c>
      <c r="C345" s="144">
        <v>45288</v>
      </c>
      <c r="D345" s="145">
        <v>45288</v>
      </c>
      <c r="E345" s="143" t="s">
        <v>123</v>
      </c>
      <c r="F345" s="146">
        <v>0.34722222222222227</v>
      </c>
      <c r="G345" s="157">
        <v>1.75</v>
      </c>
      <c r="H345" s="156">
        <v>22100</v>
      </c>
      <c r="I345" s="156">
        <v>12000</v>
      </c>
    </row>
    <row r="346" spans="1:9" x14ac:dyDescent="0.25">
      <c r="A346" t="s">
        <v>121</v>
      </c>
      <c r="B346" s="143">
        <v>528466</v>
      </c>
      <c r="C346" s="144">
        <v>45288</v>
      </c>
      <c r="D346" s="145">
        <v>45288</v>
      </c>
      <c r="E346" s="143" t="s">
        <v>104</v>
      </c>
      <c r="F346" s="146">
        <v>0.36944444444444446</v>
      </c>
      <c r="G346" s="157">
        <v>12.96</v>
      </c>
      <c r="H346" s="156">
        <v>22100</v>
      </c>
      <c r="I346" s="156">
        <v>12000</v>
      </c>
    </row>
    <row r="347" spans="1:9" x14ac:dyDescent="0.25">
      <c r="A347" t="s">
        <v>120</v>
      </c>
      <c r="B347" s="143">
        <v>528478</v>
      </c>
      <c r="C347" s="144">
        <v>45288</v>
      </c>
      <c r="D347" s="145">
        <v>45288</v>
      </c>
      <c r="E347" s="143" t="s">
        <v>98</v>
      </c>
      <c r="F347" s="146">
        <v>0.39166666666666666</v>
      </c>
      <c r="G347" s="157">
        <v>1.32</v>
      </c>
      <c r="H347" s="156">
        <v>22100</v>
      </c>
      <c r="I347" s="156">
        <v>12000</v>
      </c>
    </row>
    <row r="348" spans="1:9" x14ac:dyDescent="0.25">
      <c r="A348" t="s">
        <v>120</v>
      </c>
      <c r="B348" s="143">
        <v>528536</v>
      </c>
      <c r="C348" s="144">
        <v>45288</v>
      </c>
      <c r="D348" s="145">
        <v>45288</v>
      </c>
      <c r="E348" s="143" t="s">
        <v>133</v>
      </c>
      <c r="F348" s="146">
        <v>0.50694444444444442</v>
      </c>
      <c r="G348" s="157">
        <v>13.15</v>
      </c>
      <c r="H348" s="156">
        <v>22100</v>
      </c>
      <c r="I348" s="156">
        <v>12000</v>
      </c>
    </row>
    <row r="349" spans="1:9" x14ac:dyDescent="0.25">
      <c r="A349" t="s">
        <v>122</v>
      </c>
      <c r="B349" s="143">
        <v>528542</v>
      </c>
      <c r="C349" s="144">
        <v>45288</v>
      </c>
      <c r="D349" s="145">
        <v>45288</v>
      </c>
      <c r="E349" s="143" t="s">
        <v>96</v>
      </c>
      <c r="F349" s="146">
        <v>0.52222222222222225</v>
      </c>
      <c r="G349" s="157">
        <v>12.22</v>
      </c>
      <c r="H349" s="156">
        <v>22100</v>
      </c>
      <c r="I349" s="156">
        <v>12000</v>
      </c>
    </row>
    <row r="350" spans="1:9" x14ac:dyDescent="0.25">
      <c r="A350" t="s">
        <v>119</v>
      </c>
      <c r="B350" s="143">
        <v>528543</v>
      </c>
      <c r="C350" s="144">
        <v>45288</v>
      </c>
      <c r="D350" s="145">
        <v>45288</v>
      </c>
      <c r="E350" s="143" t="s">
        <v>102</v>
      </c>
      <c r="F350" s="146">
        <v>0.52847222222222223</v>
      </c>
      <c r="G350" s="157">
        <v>13.17</v>
      </c>
      <c r="H350" s="156">
        <v>22100</v>
      </c>
      <c r="I350" s="156">
        <v>12000</v>
      </c>
    </row>
    <row r="351" spans="1:9" x14ac:dyDescent="0.25">
      <c r="A351" t="s">
        <v>120</v>
      </c>
      <c r="B351" s="143">
        <v>528562</v>
      </c>
      <c r="C351" s="144">
        <v>45288</v>
      </c>
      <c r="D351" s="145">
        <v>45288</v>
      </c>
      <c r="E351" s="143" t="s">
        <v>98</v>
      </c>
      <c r="F351" s="146">
        <v>0.57013888888888886</v>
      </c>
      <c r="G351" s="157">
        <v>1.4</v>
      </c>
      <c r="H351" s="156">
        <v>22100</v>
      </c>
      <c r="I351" s="156">
        <v>12000</v>
      </c>
    </row>
    <row r="352" spans="1:9" x14ac:dyDescent="0.25">
      <c r="A352" t="s">
        <v>121</v>
      </c>
      <c r="B352" s="143">
        <v>528571</v>
      </c>
      <c r="C352" s="144">
        <v>45288</v>
      </c>
      <c r="D352" s="145">
        <v>45288</v>
      </c>
      <c r="E352" s="143" t="s">
        <v>104</v>
      </c>
      <c r="F352" s="146">
        <v>0.5854166666666667</v>
      </c>
      <c r="G352" s="157">
        <v>12.53</v>
      </c>
      <c r="H352" s="156">
        <v>22100</v>
      </c>
      <c r="I352" s="156">
        <v>12000</v>
      </c>
    </row>
    <row r="353" spans="1:9" x14ac:dyDescent="0.25">
      <c r="A353" t="s">
        <v>120</v>
      </c>
      <c r="B353" s="143">
        <v>528631</v>
      </c>
      <c r="C353" s="144">
        <v>45288</v>
      </c>
      <c r="D353" s="145">
        <v>45288</v>
      </c>
      <c r="E353" s="143" t="s">
        <v>143</v>
      </c>
      <c r="F353" s="146">
        <v>0.74513888888888891</v>
      </c>
      <c r="G353" s="157">
        <v>14.33</v>
      </c>
      <c r="H353" s="156">
        <v>22100</v>
      </c>
      <c r="I353" s="156">
        <v>12000</v>
      </c>
    </row>
    <row r="354" spans="1:9" x14ac:dyDescent="0.25">
      <c r="A354" t="s">
        <v>122</v>
      </c>
      <c r="B354" s="143">
        <v>528640</v>
      </c>
      <c r="C354" s="144">
        <v>45288</v>
      </c>
      <c r="D354" s="145">
        <v>45288</v>
      </c>
      <c r="E354" s="143" t="s">
        <v>105</v>
      </c>
      <c r="F354" s="146">
        <v>0.77638888888888891</v>
      </c>
      <c r="G354" s="157">
        <v>11.69</v>
      </c>
      <c r="H354" s="156">
        <v>22100</v>
      </c>
      <c r="I354" s="156">
        <v>12000</v>
      </c>
    </row>
    <row r="355" spans="1:9" x14ac:dyDescent="0.25">
      <c r="A355" t="s">
        <v>121</v>
      </c>
      <c r="B355" s="143">
        <v>528648</v>
      </c>
      <c r="C355" s="144">
        <v>45288</v>
      </c>
      <c r="D355" s="145">
        <v>45288</v>
      </c>
      <c r="E355" s="143" t="s">
        <v>134</v>
      </c>
      <c r="F355" s="146">
        <v>0.79375000000000007</v>
      </c>
      <c r="G355" s="157">
        <v>14.85</v>
      </c>
      <c r="H355" s="156">
        <v>22100</v>
      </c>
      <c r="I355" s="156">
        <v>12000</v>
      </c>
    </row>
    <row r="356" spans="1:9" x14ac:dyDescent="0.25">
      <c r="A356" t="s">
        <v>122</v>
      </c>
      <c r="B356" s="143">
        <v>528651</v>
      </c>
      <c r="C356" s="144">
        <v>45288</v>
      </c>
      <c r="D356" s="145">
        <v>45288</v>
      </c>
      <c r="E356" s="143" t="s">
        <v>128</v>
      </c>
      <c r="F356" s="146">
        <v>0.82986111111111116</v>
      </c>
      <c r="G356" s="157">
        <v>6.42</v>
      </c>
      <c r="H356" s="156">
        <v>22100</v>
      </c>
      <c r="I356" s="156">
        <v>12000</v>
      </c>
    </row>
    <row r="357" spans="1:9" x14ac:dyDescent="0.25">
      <c r="A357" t="s">
        <v>119</v>
      </c>
      <c r="B357" s="143">
        <v>528652</v>
      </c>
      <c r="C357" s="144">
        <v>45288</v>
      </c>
      <c r="D357" s="145">
        <v>45288</v>
      </c>
      <c r="E357" s="143" t="s">
        <v>102</v>
      </c>
      <c r="F357" s="146">
        <v>0.8305555555555556</v>
      </c>
      <c r="G357" s="157">
        <v>10.15</v>
      </c>
      <c r="H357" s="156">
        <v>22100</v>
      </c>
      <c r="I357" s="156">
        <v>12000</v>
      </c>
    </row>
    <row r="358" spans="1:9" x14ac:dyDescent="0.25">
      <c r="A358" t="s">
        <v>120</v>
      </c>
      <c r="B358" s="143">
        <v>528660</v>
      </c>
      <c r="C358" s="144">
        <v>45288</v>
      </c>
      <c r="D358" s="145">
        <v>45288</v>
      </c>
      <c r="E358" s="143" t="s">
        <v>133</v>
      </c>
      <c r="F358" s="146">
        <v>0.85625000000000007</v>
      </c>
      <c r="G358" s="157">
        <v>14.76</v>
      </c>
      <c r="H358" s="156">
        <v>22100</v>
      </c>
      <c r="I358" s="156">
        <v>12000</v>
      </c>
    </row>
    <row r="359" spans="1:9" x14ac:dyDescent="0.25">
      <c r="A359" t="s">
        <v>120</v>
      </c>
      <c r="B359" s="143">
        <v>528661</v>
      </c>
      <c r="C359" s="144">
        <v>45288</v>
      </c>
      <c r="D359" s="145">
        <v>45288</v>
      </c>
      <c r="E359" s="143" t="s">
        <v>104</v>
      </c>
      <c r="F359" s="146">
        <v>0.85763888888888884</v>
      </c>
      <c r="G359" s="157">
        <v>6.32</v>
      </c>
      <c r="H359" s="156">
        <v>22100</v>
      </c>
      <c r="I359" s="156">
        <v>12000</v>
      </c>
    </row>
    <row r="360" spans="1:9" x14ac:dyDescent="0.25">
      <c r="A360" t="s">
        <v>107</v>
      </c>
      <c r="B360" s="143">
        <v>528668</v>
      </c>
      <c r="C360" s="144">
        <v>45288</v>
      </c>
      <c r="D360" s="145">
        <v>45288</v>
      </c>
      <c r="E360" s="143" t="s">
        <v>109</v>
      </c>
      <c r="F360" s="146">
        <v>0.89374999999999993</v>
      </c>
      <c r="G360" s="157">
        <v>6.76</v>
      </c>
      <c r="H360" s="156">
        <v>22100</v>
      </c>
      <c r="I360" s="156">
        <v>12000</v>
      </c>
    </row>
    <row r="361" spans="1:9" x14ac:dyDescent="0.25">
      <c r="A361" t="s">
        <v>95</v>
      </c>
      <c r="B361" s="143">
        <v>528715</v>
      </c>
      <c r="C361" s="144">
        <v>45289</v>
      </c>
      <c r="D361" s="145">
        <v>45289</v>
      </c>
      <c r="E361" s="143" t="s">
        <v>96</v>
      </c>
      <c r="F361" s="146">
        <v>0.32916666666666666</v>
      </c>
      <c r="G361" s="157">
        <v>11.11</v>
      </c>
      <c r="H361" s="156">
        <v>22100</v>
      </c>
      <c r="I361" s="156">
        <v>12000</v>
      </c>
    </row>
    <row r="362" spans="1:9" x14ac:dyDescent="0.25">
      <c r="A362" t="s">
        <v>103</v>
      </c>
      <c r="B362" s="143">
        <v>528718</v>
      </c>
      <c r="C362" s="144">
        <v>45289</v>
      </c>
      <c r="D362" s="145">
        <v>45289</v>
      </c>
      <c r="E362" s="143" t="s">
        <v>104</v>
      </c>
      <c r="F362" s="146">
        <v>0.33611111111111108</v>
      </c>
      <c r="G362" s="157">
        <v>10.09</v>
      </c>
      <c r="H362" s="156">
        <v>22100</v>
      </c>
      <c r="I362" s="156">
        <v>12000</v>
      </c>
    </row>
    <row r="363" spans="1:9" x14ac:dyDescent="0.25">
      <c r="A363" t="s">
        <v>101</v>
      </c>
      <c r="B363" s="143">
        <v>528734</v>
      </c>
      <c r="C363" s="144">
        <v>45289</v>
      </c>
      <c r="D363" s="145">
        <v>45289</v>
      </c>
      <c r="E363" s="143" t="s">
        <v>102</v>
      </c>
      <c r="F363" s="146">
        <v>0.36736111111111108</v>
      </c>
      <c r="G363" s="157">
        <v>12.44</v>
      </c>
      <c r="H363" s="156">
        <v>22100</v>
      </c>
      <c r="I363" s="156">
        <v>12000</v>
      </c>
    </row>
    <row r="364" spans="1:9" x14ac:dyDescent="0.25">
      <c r="A364" t="s">
        <v>97</v>
      </c>
      <c r="B364" s="143">
        <v>528749</v>
      </c>
      <c r="C364" s="144">
        <v>45289</v>
      </c>
      <c r="D364" s="145">
        <v>45289</v>
      </c>
      <c r="E364" s="143" t="s">
        <v>133</v>
      </c>
      <c r="F364" s="146">
        <v>0.38819444444444445</v>
      </c>
      <c r="G364" s="157">
        <v>14.69</v>
      </c>
      <c r="H364" s="156">
        <v>22100</v>
      </c>
      <c r="I364" s="156">
        <v>12000</v>
      </c>
    </row>
    <row r="365" spans="1:9" x14ac:dyDescent="0.25">
      <c r="A365" t="s">
        <v>95</v>
      </c>
      <c r="B365" s="143">
        <v>528817</v>
      </c>
      <c r="C365" s="144">
        <v>45289</v>
      </c>
      <c r="D365" s="145">
        <v>45289</v>
      </c>
      <c r="E365" s="143" t="s">
        <v>96</v>
      </c>
      <c r="F365" s="146">
        <v>0.52847222222222223</v>
      </c>
      <c r="G365" s="157">
        <v>10.96</v>
      </c>
      <c r="H365" s="156">
        <v>22100</v>
      </c>
      <c r="I365" s="156">
        <v>12000</v>
      </c>
    </row>
    <row r="366" spans="1:9" x14ac:dyDescent="0.25">
      <c r="A366" t="s">
        <v>103</v>
      </c>
      <c r="B366" s="143">
        <v>528824</v>
      </c>
      <c r="C366" s="144">
        <v>45289</v>
      </c>
      <c r="D366" s="145">
        <v>45289</v>
      </c>
      <c r="E366" s="143" t="s">
        <v>104</v>
      </c>
      <c r="F366" s="146">
        <v>0.53611111111111109</v>
      </c>
      <c r="G366" s="157">
        <v>10.85</v>
      </c>
      <c r="H366" s="156">
        <v>22100</v>
      </c>
      <c r="I366" s="156">
        <v>12000</v>
      </c>
    </row>
    <row r="367" spans="1:9" x14ac:dyDescent="0.25">
      <c r="A367" t="s">
        <v>97</v>
      </c>
      <c r="B367" s="143">
        <v>528828</v>
      </c>
      <c r="C367" s="144">
        <v>45289</v>
      </c>
      <c r="D367" s="145">
        <v>45289</v>
      </c>
      <c r="E367" s="143" t="s">
        <v>98</v>
      </c>
      <c r="F367" s="146">
        <v>0.54999999999999993</v>
      </c>
      <c r="G367" s="157">
        <v>0.9</v>
      </c>
      <c r="H367" s="156">
        <v>22100</v>
      </c>
      <c r="I367" s="156">
        <v>12000</v>
      </c>
    </row>
    <row r="368" spans="1:9" x14ac:dyDescent="0.25">
      <c r="A368" t="s">
        <v>101</v>
      </c>
      <c r="B368" s="143">
        <v>528831</v>
      </c>
      <c r="C368" s="144">
        <v>45289</v>
      </c>
      <c r="D368" s="145">
        <v>45289</v>
      </c>
      <c r="E368" s="143" t="s">
        <v>102</v>
      </c>
      <c r="F368" s="146">
        <v>0.5541666666666667</v>
      </c>
      <c r="G368" s="157">
        <v>12.83</v>
      </c>
      <c r="H368" s="156">
        <v>22100</v>
      </c>
      <c r="I368" s="156">
        <v>12000</v>
      </c>
    </row>
    <row r="369" spans="1:9" x14ac:dyDescent="0.25">
      <c r="A369" t="s">
        <v>97</v>
      </c>
      <c r="B369" s="143">
        <v>528884</v>
      </c>
      <c r="C369" s="144">
        <v>45289</v>
      </c>
      <c r="D369" s="145">
        <v>45289</v>
      </c>
      <c r="E369" s="143" t="s">
        <v>133</v>
      </c>
      <c r="F369" s="146">
        <v>0.72430555555555554</v>
      </c>
      <c r="G369" s="157">
        <v>11.66</v>
      </c>
      <c r="H369" s="156">
        <v>22100</v>
      </c>
      <c r="I369" s="156">
        <v>12000</v>
      </c>
    </row>
    <row r="370" spans="1:9" x14ac:dyDescent="0.25">
      <c r="A370" t="s">
        <v>95</v>
      </c>
      <c r="B370" s="143">
        <v>528895</v>
      </c>
      <c r="C370" s="144">
        <v>45289</v>
      </c>
      <c r="D370" s="145">
        <v>45289</v>
      </c>
      <c r="E370" s="143" t="s">
        <v>144</v>
      </c>
      <c r="F370" s="146">
        <v>0.78402777777777777</v>
      </c>
      <c r="G370" s="157">
        <v>11.48</v>
      </c>
      <c r="H370" s="156">
        <v>22100</v>
      </c>
      <c r="I370" s="156">
        <v>12000</v>
      </c>
    </row>
    <row r="371" spans="1:9" x14ac:dyDescent="0.25">
      <c r="A371" t="s">
        <v>97</v>
      </c>
      <c r="B371" s="143">
        <v>528898</v>
      </c>
      <c r="C371" s="144">
        <v>45289</v>
      </c>
      <c r="D371" s="145">
        <v>45289</v>
      </c>
      <c r="E371" s="143" t="s">
        <v>105</v>
      </c>
      <c r="F371" s="146">
        <v>0.79861111111111116</v>
      </c>
      <c r="G371" s="157">
        <v>9.9600000000000009</v>
      </c>
      <c r="H371" s="156">
        <v>22100</v>
      </c>
      <c r="I371" s="156">
        <v>12000</v>
      </c>
    </row>
    <row r="372" spans="1:9" x14ac:dyDescent="0.25">
      <c r="A372" t="s">
        <v>101</v>
      </c>
      <c r="B372" s="143">
        <v>528903</v>
      </c>
      <c r="C372" s="144">
        <v>45289</v>
      </c>
      <c r="D372" s="145">
        <v>45289</v>
      </c>
      <c r="E372" s="143" t="s">
        <v>102</v>
      </c>
      <c r="F372" s="146">
        <v>0.81736111111111109</v>
      </c>
      <c r="G372" s="157">
        <v>6.89</v>
      </c>
      <c r="H372" s="156">
        <v>22100</v>
      </c>
      <c r="I372" s="156">
        <v>12000</v>
      </c>
    </row>
    <row r="373" spans="1:9" x14ac:dyDescent="0.25">
      <c r="A373" t="s">
        <v>95</v>
      </c>
      <c r="B373" s="143">
        <v>528910</v>
      </c>
      <c r="C373" s="144">
        <v>45289</v>
      </c>
      <c r="D373" s="145">
        <v>45289</v>
      </c>
      <c r="E373" s="143" t="s">
        <v>96</v>
      </c>
      <c r="F373" s="146">
        <v>0.8618055555555556</v>
      </c>
      <c r="G373" s="157">
        <v>9.83</v>
      </c>
      <c r="H373" s="156">
        <v>22100</v>
      </c>
      <c r="I373" s="156">
        <v>12000</v>
      </c>
    </row>
    <row r="374" spans="1:9" x14ac:dyDescent="0.25">
      <c r="A374" t="s">
        <v>103</v>
      </c>
      <c r="B374" s="143">
        <v>528912</v>
      </c>
      <c r="C374" s="144">
        <v>45289</v>
      </c>
      <c r="D374" s="145">
        <v>45289</v>
      </c>
      <c r="E374" s="143" t="s">
        <v>108</v>
      </c>
      <c r="F374" s="146">
        <v>0.87083333333333324</v>
      </c>
      <c r="G374" s="157">
        <v>10.84</v>
      </c>
      <c r="H374" s="156">
        <v>22100</v>
      </c>
      <c r="I374" s="156">
        <v>12000</v>
      </c>
    </row>
    <row r="375" spans="1:9" x14ac:dyDescent="0.25">
      <c r="A375" t="s">
        <v>103</v>
      </c>
      <c r="B375" s="143">
        <v>528915</v>
      </c>
      <c r="C375" s="144">
        <v>45289</v>
      </c>
      <c r="D375" s="145">
        <v>45289</v>
      </c>
      <c r="E375" s="143" t="s">
        <v>104</v>
      </c>
      <c r="F375" s="146">
        <v>0.89374999999999993</v>
      </c>
      <c r="G375" s="157">
        <v>8.9700000000000006</v>
      </c>
      <c r="H375" s="156">
        <v>22100</v>
      </c>
      <c r="I375" s="156">
        <v>12000</v>
      </c>
    </row>
    <row r="376" spans="1:9" x14ac:dyDescent="0.25">
      <c r="A376" t="s">
        <v>95</v>
      </c>
      <c r="B376" s="143">
        <v>528916</v>
      </c>
      <c r="C376" s="144">
        <v>45289</v>
      </c>
      <c r="D376" s="145">
        <v>45289</v>
      </c>
      <c r="E376" s="143" t="s">
        <v>145</v>
      </c>
      <c r="F376" s="146">
        <v>0.91041666666666676</v>
      </c>
      <c r="G376" s="157">
        <v>3.06</v>
      </c>
      <c r="H376" s="156">
        <v>22100</v>
      </c>
      <c r="I376" s="156">
        <v>12000</v>
      </c>
    </row>
    <row r="377" spans="1:9" x14ac:dyDescent="0.25">
      <c r="A377" t="s">
        <v>103</v>
      </c>
      <c r="B377" s="143">
        <v>528917</v>
      </c>
      <c r="C377" s="144">
        <v>45289</v>
      </c>
      <c r="D377" s="145">
        <v>45289</v>
      </c>
      <c r="E377" s="143" t="s">
        <v>142</v>
      </c>
      <c r="F377" s="146">
        <v>0.93472222222222223</v>
      </c>
      <c r="G377" s="157">
        <v>8.77</v>
      </c>
      <c r="H377" s="156">
        <v>22100</v>
      </c>
      <c r="I377" s="156">
        <v>12000</v>
      </c>
    </row>
    <row r="378" spans="1:9" x14ac:dyDescent="0.25">
      <c r="A378" t="s">
        <v>107</v>
      </c>
      <c r="B378" s="143">
        <v>528919</v>
      </c>
      <c r="C378" s="144">
        <v>45289</v>
      </c>
      <c r="D378" s="145">
        <v>45289</v>
      </c>
      <c r="E378" s="143" t="s">
        <v>109</v>
      </c>
      <c r="F378" s="146">
        <v>0.95208333333333339</v>
      </c>
      <c r="G378" s="157">
        <v>5.72</v>
      </c>
      <c r="H378" s="156">
        <v>22100</v>
      </c>
      <c r="I378" s="156">
        <v>12000</v>
      </c>
    </row>
    <row r="379" spans="1:9" x14ac:dyDescent="0.25">
      <c r="A379" t="s">
        <v>107</v>
      </c>
      <c r="B379" s="143">
        <v>528920</v>
      </c>
      <c r="C379" s="144">
        <v>45289</v>
      </c>
      <c r="D379" s="145">
        <v>45289</v>
      </c>
      <c r="E379" s="143" t="s">
        <v>131</v>
      </c>
      <c r="F379" s="146">
        <v>0.97986111111111107</v>
      </c>
      <c r="G379" s="157">
        <v>7.8</v>
      </c>
      <c r="H379" s="156">
        <v>22100</v>
      </c>
      <c r="I379" s="156">
        <v>12000</v>
      </c>
    </row>
    <row r="380" spans="1:9" x14ac:dyDescent="0.25">
      <c r="A380" t="s">
        <v>107</v>
      </c>
      <c r="B380" s="143">
        <v>528923</v>
      </c>
      <c r="C380" s="144">
        <v>45289</v>
      </c>
      <c r="D380" s="145">
        <v>45289</v>
      </c>
      <c r="E380" s="143" t="s">
        <v>126</v>
      </c>
      <c r="F380" s="146">
        <v>0.98402777777777783</v>
      </c>
      <c r="G380" s="157">
        <v>8.08</v>
      </c>
      <c r="H380" s="156">
        <v>22100</v>
      </c>
      <c r="I380" s="156">
        <v>12000</v>
      </c>
    </row>
    <row r="381" spans="1:9" x14ac:dyDescent="0.25">
      <c r="A381" t="s">
        <v>107</v>
      </c>
      <c r="B381" s="143">
        <v>528924</v>
      </c>
      <c r="C381" s="144">
        <v>45290</v>
      </c>
      <c r="D381" s="145">
        <v>45290</v>
      </c>
      <c r="E381" s="143" t="s">
        <v>132</v>
      </c>
      <c r="F381" s="146">
        <v>2.0833333333333332E-2</v>
      </c>
      <c r="G381" s="157">
        <v>7.73</v>
      </c>
      <c r="H381" s="156">
        <v>22100</v>
      </c>
      <c r="I381" s="156">
        <v>12000</v>
      </c>
    </row>
    <row r="382" spans="1:9" x14ac:dyDescent="0.25">
      <c r="A382" t="s">
        <v>111</v>
      </c>
      <c r="B382" s="143">
        <v>528953</v>
      </c>
      <c r="C382" s="144">
        <v>45290</v>
      </c>
      <c r="D382" s="145">
        <v>45290</v>
      </c>
      <c r="E382" s="143" t="s">
        <v>133</v>
      </c>
      <c r="F382" s="146">
        <v>0.30624999999999997</v>
      </c>
      <c r="G382" s="157">
        <v>12.4</v>
      </c>
      <c r="H382" s="156">
        <v>22100</v>
      </c>
      <c r="I382" s="156">
        <v>12000</v>
      </c>
    </row>
    <row r="383" spans="1:9" x14ac:dyDescent="0.25">
      <c r="A383" t="s">
        <v>113</v>
      </c>
      <c r="B383" s="143">
        <v>528963</v>
      </c>
      <c r="C383" s="144">
        <v>45290</v>
      </c>
      <c r="D383" s="145">
        <v>45290</v>
      </c>
      <c r="E383" s="143" t="s">
        <v>104</v>
      </c>
      <c r="F383" s="146">
        <v>0.32083333333333336</v>
      </c>
      <c r="G383" s="157">
        <v>12.11</v>
      </c>
      <c r="H383" s="156">
        <v>22100</v>
      </c>
      <c r="I383" s="156">
        <v>12000</v>
      </c>
    </row>
    <row r="384" spans="1:9" x14ac:dyDescent="0.25">
      <c r="A384" t="s">
        <v>114</v>
      </c>
      <c r="B384" s="143">
        <v>528980</v>
      </c>
      <c r="C384" s="144">
        <v>45290</v>
      </c>
      <c r="D384" s="145">
        <v>45290</v>
      </c>
      <c r="E384" s="143" t="s">
        <v>146</v>
      </c>
      <c r="F384" s="146">
        <v>0.3520833333333333</v>
      </c>
      <c r="G384" s="157">
        <v>13.03</v>
      </c>
      <c r="H384" s="156">
        <v>22100</v>
      </c>
      <c r="I384" s="156">
        <v>12000</v>
      </c>
    </row>
    <row r="385" spans="1:9" x14ac:dyDescent="0.25">
      <c r="A385" t="s">
        <v>110</v>
      </c>
      <c r="B385" s="143">
        <v>528984</v>
      </c>
      <c r="C385" s="144">
        <v>45290</v>
      </c>
      <c r="D385" s="145">
        <v>45290</v>
      </c>
      <c r="E385" s="143" t="s">
        <v>102</v>
      </c>
      <c r="F385" s="146">
        <v>0.35555555555555557</v>
      </c>
      <c r="G385" s="157">
        <v>12.82</v>
      </c>
      <c r="H385" s="156">
        <v>22100</v>
      </c>
      <c r="I385" s="156">
        <v>12000</v>
      </c>
    </row>
    <row r="386" spans="1:9" x14ac:dyDescent="0.25">
      <c r="A386" t="s">
        <v>111</v>
      </c>
      <c r="B386" s="143">
        <v>529035</v>
      </c>
      <c r="C386" s="144">
        <v>45290</v>
      </c>
      <c r="D386" s="145">
        <v>45290</v>
      </c>
      <c r="E386" s="143" t="s">
        <v>140</v>
      </c>
      <c r="F386" s="146">
        <v>0.47361111111111115</v>
      </c>
      <c r="G386" s="157">
        <v>9.0500000000000007</v>
      </c>
      <c r="H386" s="156">
        <v>22100</v>
      </c>
      <c r="I386" s="156">
        <v>12000</v>
      </c>
    </row>
    <row r="387" spans="1:9" x14ac:dyDescent="0.25">
      <c r="A387" t="s">
        <v>113</v>
      </c>
      <c r="B387" s="143">
        <v>529040</v>
      </c>
      <c r="C387" s="144">
        <v>45290</v>
      </c>
      <c r="D387" s="145">
        <v>45290</v>
      </c>
      <c r="E387" s="143" t="s">
        <v>99</v>
      </c>
      <c r="F387" s="146">
        <v>0.4861111111111111</v>
      </c>
      <c r="G387" s="157">
        <v>0.53</v>
      </c>
      <c r="H387" s="156">
        <v>22100</v>
      </c>
      <c r="I387" s="156">
        <v>12000</v>
      </c>
    </row>
    <row r="388" spans="1:9" x14ac:dyDescent="0.25">
      <c r="A388" t="s">
        <v>114</v>
      </c>
      <c r="B388" s="143">
        <v>529042</v>
      </c>
      <c r="C388" s="144">
        <v>45290</v>
      </c>
      <c r="D388" s="145">
        <v>45290</v>
      </c>
      <c r="E388" s="143" t="s">
        <v>144</v>
      </c>
      <c r="F388" s="146">
        <v>0.48819444444444443</v>
      </c>
      <c r="G388" s="157">
        <v>6.61</v>
      </c>
      <c r="H388" s="156">
        <v>22100</v>
      </c>
      <c r="I388" s="156">
        <v>12000</v>
      </c>
    </row>
    <row r="389" spans="1:9" x14ac:dyDescent="0.25">
      <c r="A389" t="s">
        <v>111</v>
      </c>
      <c r="B389" s="143">
        <v>529049</v>
      </c>
      <c r="C389" s="144">
        <v>45290</v>
      </c>
      <c r="D389" s="145">
        <v>45290</v>
      </c>
      <c r="E389" s="143" t="s">
        <v>133</v>
      </c>
      <c r="F389" s="146">
        <v>0.51111111111111118</v>
      </c>
      <c r="G389" s="157">
        <v>11.27</v>
      </c>
      <c r="H389" s="156">
        <v>22100</v>
      </c>
      <c r="I389" s="156">
        <v>12000</v>
      </c>
    </row>
    <row r="390" spans="1:9" x14ac:dyDescent="0.25">
      <c r="A390" t="s">
        <v>110</v>
      </c>
      <c r="B390" s="143">
        <v>529052</v>
      </c>
      <c r="C390" s="144">
        <v>45290</v>
      </c>
      <c r="D390" s="145">
        <v>45290</v>
      </c>
      <c r="E390" s="143" t="s">
        <v>102</v>
      </c>
      <c r="F390" s="146">
        <v>0.52430555555555558</v>
      </c>
      <c r="G390" s="157">
        <v>10.25</v>
      </c>
      <c r="H390" s="156">
        <v>22100</v>
      </c>
      <c r="I390" s="156">
        <v>12000</v>
      </c>
    </row>
    <row r="391" spans="1:9" x14ac:dyDescent="0.25">
      <c r="A391" t="s">
        <v>113</v>
      </c>
      <c r="B391" s="143">
        <v>529076</v>
      </c>
      <c r="C391" s="144">
        <v>45290</v>
      </c>
      <c r="D391" s="145">
        <v>45290</v>
      </c>
      <c r="E391" s="143" t="s">
        <v>104</v>
      </c>
      <c r="F391" s="146">
        <v>0.56527777777777777</v>
      </c>
      <c r="G391" s="157">
        <v>10.130000000000001</v>
      </c>
      <c r="H391" s="156">
        <v>22100</v>
      </c>
      <c r="I391" s="156">
        <v>12000</v>
      </c>
    </row>
    <row r="392" spans="1:9" x14ac:dyDescent="0.25">
      <c r="A392" s="150" t="s">
        <v>114</v>
      </c>
      <c r="B392" s="151">
        <v>529090</v>
      </c>
      <c r="C392" s="152">
        <v>45290</v>
      </c>
      <c r="D392" s="145">
        <v>45290</v>
      </c>
      <c r="E392" s="151" t="s">
        <v>146</v>
      </c>
      <c r="F392" s="153">
        <v>0.59166666666666667</v>
      </c>
      <c r="G392" s="158">
        <v>10.57</v>
      </c>
      <c r="H392" s="156">
        <v>22100</v>
      </c>
      <c r="I392" s="156">
        <v>12000</v>
      </c>
    </row>
    <row r="393" spans="1:9" x14ac:dyDescent="0.25">
      <c r="A393" s="150" t="s">
        <v>107</v>
      </c>
      <c r="B393" s="151">
        <v>529123</v>
      </c>
      <c r="C393" s="152">
        <v>45290</v>
      </c>
      <c r="D393" s="145">
        <v>45290</v>
      </c>
      <c r="E393" s="151" t="s">
        <v>105</v>
      </c>
      <c r="F393" s="153">
        <v>0.78749999999999998</v>
      </c>
      <c r="G393" s="158">
        <v>4.5199999999999996</v>
      </c>
      <c r="H393" s="156">
        <v>22100</v>
      </c>
      <c r="I393" s="156">
        <v>12000</v>
      </c>
    </row>
  </sheetData>
  <conditionalFormatting sqref="A2:A393">
    <cfRule type="containsText" dxfId="0" priority="1" operator="containsText" text="feria">
      <formula>NOT(ISERROR(SEARCH("feria",A2)))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E51E-6BCD-4934-930C-AD4717FAA1ED}">
  <dimension ref="A1:Q792"/>
  <sheetViews>
    <sheetView topLeftCell="A40" workbookViewId="0">
      <selection activeCell="N48" sqref="N48"/>
    </sheetView>
  </sheetViews>
  <sheetFormatPr baseColWidth="10" defaultRowHeight="15" x14ac:dyDescent="0.25"/>
  <cols>
    <col min="3" max="3" width="21" bestFit="1" customWidth="1"/>
    <col min="7" max="7" width="22" bestFit="1" customWidth="1"/>
    <col min="8" max="8" width="24.85546875" bestFit="1" customWidth="1"/>
    <col min="9" max="9" width="17.7109375" bestFit="1" customWidth="1"/>
    <col min="10" max="10" width="13.5703125" bestFit="1" customWidth="1"/>
    <col min="11" max="11" width="15.7109375" bestFit="1" customWidth="1"/>
    <col min="12" max="12" width="18.42578125" bestFit="1" customWidth="1"/>
    <col min="13" max="13" width="16.28515625" bestFit="1" customWidth="1"/>
    <col min="14" max="14" width="24.85546875" customWidth="1"/>
    <col min="15" max="15" width="10.85546875" bestFit="1" customWidth="1"/>
    <col min="16" max="16" width="17.42578125" customWidth="1"/>
    <col min="17" max="17" width="28" bestFit="1" customWidth="1"/>
  </cols>
  <sheetData>
    <row r="1" spans="1:17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O1" s="123" t="s">
        <v>55</v>
      </c>
      <c r="P1" s="123"/>
      <c r="Q1" s="123"/>
    </row>
    <row r="2" spans="1:17" ht="25.5" x14ac:dyDescent="0.25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4" t="s">
        <v>9</v>
      </c>
      <c r="J2" s="7"/>
      <c r="K2" s="8"/>
      <c r="L2" s="9"/>
      <c r="M2" s="4" t="s">
        <v>10</v>
      </c>
      <c r="O2" s="124" t="s">
        <v>56</v>
      </c>
      <c r="P2" s="124" t="s">
        <v>57</v>
      </c>
      <c r="Q2" s="124" t="s">
        <v>58</v>
      </c>
    </row>
    <row r="3" spans="1:17" x14ac:dyDescent="0.25">
      <c r="A3" s="10"/>
      <c r="B3" s="10"/>
      <c r="C3" s="5" t="s">
        <v>11</v>
      </c>
      <c r="D3" s="10"/>
      <c r="E3" s="5" t="s">
        <v>12</v>
      </c>
      <c r="F3" s="5" t="s">
        <v>13</v>
      </c>
      <c r="G3" s="11">
        <v>22100</v>
      </c>
      <c r="H3" s="11">
        <v>12000</v>
      </c>
      <c r="I3" s="10"/>
      <c r="J3" s="12"/>
      <c r="K3" s="13"/>
      <c r="L3" s="14"/>
      <c r="M3" s="10"/>
      <c r="O3" s="125" t="s">
        <v>59</v>
      </c>
      <c r="P3" s="126">
        <f>SUM(F14,F29,F44,F59,F74,F87)</f>
        <v>3432.77</v>
      </c>
      <c r="Q3" s="127">
        <f>+SUM(D15,D30,D45,D60,D75)</f>
        <v>0</v>
      </c>
    </row>
    <row r="4" spans="1:17" x14ac:dyDescent="0.25">
      <c r="A4" s="15"/>
      <c r="B4" s="15"/>
      <c r="C4" s="15"/>
      <c r="D4" s="15"/>
      <c r="E4" s="16"/>
      <c r="F4" s="15"/>
      <c r="G4" s="17"/>
      <c r="H4" s="17"/>
      <c r="I4" s="15"/>
      <c r="J4" s="18" t="s">
        <v>14</v>
      </c>
      <c r="K4" s="18" t="s">
        <v>15</v>
      </c>
      <c r="L4" s="19" t="s">
        <v>16</v>
      </c>
      <c r="M4" s="15"/>
      <c r="O4" s="125" t="s">
        <v>60</v>
      </c>
      <c r="P4" s="126">
        <f>SUM(F100,F113,F126,F139)</f>
        <v>3075.83</v>
      </c>
      <c r="Q4" s="128">
        <f>SUM(D88,D101,D114,D127,D140)</f>
        <v>0</v>
      </c>
    </row>
    <row r="5" spans="1:17" x14ac:dyDescent="0.25">
      <c r="A5" s="20" t="s">
        <v>17</v>
      </c>
      <c r="B5" s="21" t="s">
        <v>18</v>
      </c>
      <c r="C5" s="22">
        <v>1510936900</v>
      </c>
      <c r="D5" s="23" t="s">
        <v>19</v>
      </c>
      <c r="E5" s="24"/>
      <c r="F5" s="25"/>
      <c r="G5" s="26">
        <v>0</v>
      </c>
      <c r="H5" s="26">
        <v>0</v>
      </c>
      <c r="I5" s="27" t="s">
        <v>20</v>
      </c>
      <c r="J5" s="28"/>
      <c r="K5" s="29"/>
      <c r="L5" s="30"/>
      <c r="M5" s="31"/>
      <c r="O5" s="125" t="s">
        <v>61</v>
      </c>
      <c r="P5" s="126">
        <f>+SUM(F152,F165,F178,F191,F204,F217)</f>
        <v>3584.5600000000004</v>
      </c>
      <c r="Q5" s="128">
        <f>+SUM(D153,D166,D179,D192,D205,D218)</f>
        <v>0</v>
      </c>
    </row>
    <row r="6" spans="1:17" x14ac:dyDescent="0.25">
      <c r="A6" s="32" t="s">
        <v>21</v>
      </c>
      <c r="B6" s="33">
        <v>2116</v>
      </c>
      <c r="C6" s="34">
        <v>3162289</v>
      </c>
      <c r="D6" s="35" t="s">
        <v>22</v>
      </c>
      <c r="E6" s="36"/>
      <c r="F6" s="37"/>
      <c r="G6" s="38">
        <v>0</v>
      </c>
      <c r="H6" s="38">
        <v>0</v>
      </c>
      <c r="I6" s="39" t="s">
        <v>23</v>
      </c>
      <c r="J6" s="40"/>
      <c r="K6" s="41"/>
      <c r="L6" s="30"/>
      <c r="M6" s="42"/>
      <c r="O6" s="125" t="s">
        <v>62</v>
      </c>
      <c r="P6" s="126">
        <f>+SUM(F230,F243,F256,F269,F282)</f>
        <v>3400.2900000000004</v>
      </c>
      <c r="Q6" s="128">
        <f>+SUM(D153,D166,D179,D192,D205,D218)</f>
        <v>0</v>
      </c>
    </row>
    <row r="7" spans="1:17" x14ac:dyDescent="0.25">
      <c r="A7" s="20" t="s">
        <v>24</v>
      </c>
      <c r="B7" s="43">
        <v>44974</v>
      </c>
      <c r="C7" s="22">
        <v>1507774611</v>
      </c>
      <c r="D7" s="23" t="s">
        <v>25</v>
      </c>
      <c r="E7" s="24"/>
      <c r="F7" s="25"/>
      <c r="G7" s="26">
        <v>0</v>
      </c>
      <c r="H7" s="26">
        <v>0</v>
      </c>
      <c r="I7" s="27" t="s">
        <v>23</v>
      </c>
      <c r="J7" s="28"/>
      <c r="K7" s="29"/>
      <c r="L7" s="30"/>
      <c r="M7" s="31"/>
      <c r="O7" s="125" t="s">
        <v>63</v>
      </c>
      <c r="P7" s="126">
        <f>+SUM(F295,F309,F323,F336,F349)</f>
        <v>3972.3600000000006</v>
      </c>
      <c r="Q7" s="128">
        <f>+SUM(D296,D310,D324,D337,D350)</f>
        <v>0</v>
      </c>
    </row>
    <row r="8" spans="1:17" x14ac:dyDescent="0.25">
      <c r="A8" s="32"/>
      <c r="B8" s="44"/>
      <c r="C8" s="34"/>
      <c r="D8" s="45" t="s">
        <v>25</v>
      </c>
      <c r="E8" s="46"/>
      <c r="F8" s="47"/>
      <c r="G8" s="48">
        <v>0</v>
      </c>
      <c r="H8" s="48"/>
      <c r="I8" s="49" t="s">
        <v>23</v>
      </c>
      <c r="J8" s="50"/>
      <c r="K8" s="51"/>
      <c r="L8" s="30"/>
      <c r="M8" s="52" t="s">
        <v>26</v>
      </c>
      <c r="O8" s="125" t="s">
        <v>64</v>
      </c>
      <c r="P8" s="126">
        <f>+SUM(F363,F377,F391,F405,F419)</f>
        <v>3820.19</v>
      </c>
      <c r="Q8" s="128">
        <f>+SUM(D364,D378,D392,D406,D420)</f>
        <v>0</v>
      </c>
    </row>
    <row r="9" spans="1:17" x14ac:dyDescent="0.25">
      <c r="A9" s="20"/>
      <c r="B9" s="43"/>
      <c r="C9" s="22"/>
      <c r="D9" s="23" t="s">
        <v>27</v>
      </c>
      <c r="E9" s="24"/>
      <c r="F9" s="53"/>
      <c r="G9" s="26">
        <v>0</v>
      </c>
      <c r="H9" s="26">
        <v>0</v>
      </c>
      <c r="I9" s="27" t="s">
        <v>28</v>
      </c>
      <c r="J9" s="28"/>
      <c r="K9" s="29"/>
      <c r="L9" s="30"/>
      <c r="M9" s="31"/>
      <c r="O9" s="125" t="s">
        <v>65</v>
      </c>
      <c r="P9" s="126">
        <f>+SUM(F433,F447,F461,F475,F489)</f>
        <v>3630.82</v>
      </c>
      <c r="Q9" s="128">
        <f>+SUM(D434,D448,D462,D476,D490)</f>
        <v>0</v>
      </c>
    </row>
    <row r="10" spans="1:17" x14ac:dyDescent="0.25">
      <c r="A10" s="32"/>
      <c r="B10" s="44"/>
      <c r="C10" s="34"/>
      <c r="D10" s="35" t="s">
        <v>29</v>
      </c>
      <c r="E10" s="36"/>
      <c r="F10" s="37"/>
      <c r="G10" s="38">
        <v>0</v>
      </c>
      <c r="H10" s="38">
        <v>0</v>
      </c>
      <c r="I10" s="39" t="s">
        <v>23</v>
      </c>
      <c r="J10" s="40"/>
      <c r="K10" s="41"/>
      <c r="L10" s="30"/>
      <c r="M10" s="42"/>
      <c r="O10" s="125" t="s">
        <v>66</v>
      </c>
      <c r="P10" s="126">
        <f>+SUM(F503,F517,F531,F545,F559,F573)</f>
        <v>4065.8700000000003</v>
      </c>
      <c r="Q10" s="128">
        <f>+SUM(D504,D518,D532,D546,D560,D574)</f>
        <v>0</v>
      </c>
    </row>
    <row r="11" spans="1:17" x14ac:dyDescent="0.25">
      <c r="A11" s="20"/>
      <c r="B11" s="43"/>
      <c r="C11" s="22"/>
      <c r="D11" s="23" t="s">
        <v>30</v>
      </c>
      <c r="E11" s="24">
        <v>44929</v>
      </c>
      <c r="F11" s="25">
        <v>143.09</v>
      </c>
      <c r="G11" s="26">
        <v>3162289</v>
      </c>
      <c r="H11" s="26">
        <v>0</v>
      </c>
      <c r="I11" s="27" t="s">
        <v>23</v>
      </c>
      <c r="J11" s="28"/>
      <c r="K11" s="29">
        <f>+F11</f>
        <v>143.09</v>
      </c>
      <c r="L11" s="30">
        <f>+(F11*22100)</f>
        <v>3162289</v>
      </c>
      <c r="M11" s="31"/>
      <c r="O11" s="125" t="s">
        <v>67</v>
      </c>
      <c r="P11" s="126">
        <f>+SUM(F587,F601,F615,F629,F643)</f>
        <v>3779.17</v>
      </c>
      <c r="Q11" s="128">
        <f>+SUM(D588,D602,D616,D630,D644)</f>
        <v>0</v>
      </c>
    </row>
    <row r="12" spans="1:17" x14ac:dyDescent="0.25">
      <c r="A12" s="32"/>
      <c r="B12" s="44"/>
      <c r="C12" s="34"/>
      <c r="D12" s="45" t="s">
        <v>30</v>
      </c>
      <c r="E12" s="54"/>
      <c r="F12" s="47"/>
      <c r="G12" s="48">
        <v>0</v>
      </c>
      <c r="H12" s="48"/>
      <c r="I12" s="49" t="s">
        <v>23</v>
      </c>
      <c r="J12" s="50"/>
      <c r="K12" s="51"/>
      <c r="L12" s="30"/>
      <c r="M12" s="52" t="s">
        <v>26</v>
      </c>
      <c r="O12" s="125" t="s">
        <v>68</v>
      </c>
      <c r="P12" s="126">
        <f>+SUM(F668,F682,F695)</f>
        <v>3858.4600000000005</v>
      </c>
      <c r="Q12" s="128">
        <f>+SUM(D669,D682,E682,D695,E695)</f>
        <v>0</v>
      </c>
    </row>
    <row r="13" spans="1:17" x14ac:dyDescent="0.25">
      <c r="A13" s="20"/>
      <c r="B13" s="43"/>
      <c r="C13" s="22"/>
      <c r="D13" s="23" t="s">
        <v>31</v>
      </c>
      <c r="E13" s="24"/>
      <c r="F13" s="53"/>
      <c r="G13" s="26">
        <v>0</v>
      </c>
      <c r="H13" s="26">
        <v>0</v>
      </c>
      <c r="I13" s="27" t="s">
        <v>23</v>
      </c>
      <c r="J13" s="28"/>
      <c r="K13" s="29"/>
      <c r="L13" s="30"/>
      <c r="M13" s="31"/>
      <c r="O13" s="125" t="s">
        <v>69</v>
      </c>
      <c r="P13" s="126">
        <f>+SUM(F718,F732,F746,F752)</f>
        <v>4277.6000000000004</v>
      </c>
      <c r="Q13" s="128">
        <f>+SUM(D719,D733,D747,)</f>
        <v>0</v>
      </c>
    </row>
    <row r="14" spans="1:17" x14ac:dyDescent="0.25">
      <c r="A14" s="55"/>
      <c r="B14" s="56"/>
      <c r="C14" s="57">
        <f>+C6-G15</f>
        <v>0</v>
      </c>
      <c r="D14" s="56" t="s">
        <v>32</v>
      </c>
      <c r="E14" s="58"/>
      <c r="F14" s="59">
        <f>SUM(F5:F13)</f>
        <v>143.09</v>
      </c>
      <c r="G14" s="60">
        <f>SUM(G5:G13)</f>
        <v>3162289</v>
      </c>
      <c r="H14" s="60">
        <f>SUM(H5:H13)</f>
        <v>0</v>
      </c>
      <c r="I14" s="61">
        <f>+G14+H14</f>
        <v>3162289</v>
      </c>
      <c r="J14" s="61">
        <f>+SUM(J5:J13)</f>
        <v>0</v>
      </c>
      <c r="K14" s="61">
        <f>+SUM(K5:K13)</f>
        <v>143.09</v>
      </c>
      <c r="L14" s="61">
        <f>+SUM(L5:L13)</f>
        <v>3162289</v>
      </c>
      <c r="M14" s="60"/>
      <c r="O14" s="125" t="s">
        <v>70</v>
      </c>
      <c r="P14" s="129">
        <f>+SUM(F761,E768,F790)</f>
        <v>3735.05</v>
      </c>
      <c r="Q14" s="128">
        <f>+SUM(D761)</f>
        <v>0</v>
      </c>
    </row>
    <row r="15" spans="1:17" ht="18.75" x14ac:dyDescent="0.3">
      <c r="A15" s="56"/>
      <c r="B15" s="56"/>
      <c r="C15" s="56"/>
      <c r="D15" s="56"/>
      <c r="E15" s="62"/>
      <c r="F15" s="63"/>
      <c r="G15" s="64">
        <f>SUM(G14:H14)</f>
        <v>3162289</v>
      </c>
      <c r="H15" s="65"/>
      <c r="I15" s="66"/>
      <c r="J15" s="67"/>
      <c r="K15" s="68"/>
      <c r="L15" s="69"/>
      <c r="M15" s="60"/>
      <c r="O15" s="130" t="s">
        <v>71</v>
      </c>
      <c r="P15" s="131">
        <f>+SUM(P3:P14)</f>
        <v>44632.97</v>
      </c>
      <c r="Q15" s="132">
        <f>+P15*(22100+12000)</f>
        <v>1521984277</v>
      </c>
    </row>
    <row r="16" spans="1:17" ht="19.5" x14ac:dyDescent="0.25">
      <c r="A16" s="1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1:16" ht="38.25" x14ac:dyDescent="0.25">
      <c r="A17" s="4" t="s">
        <v>1</v>
      </c>
      <c r="B17" s="4" t="s">
        <v>2</v>
      </c>
      <c r="C17" s="5" t="s">
        <v>3</v>
      </c>
      <c r="D17" s="4" t="s">
        <v>4</v>
      </c>
      <c r="E17" s="5" t="s">
        <v>5</v>
      </c>
      <c r="F17" s="5" t="s">
        <v>6</v>
      </c>
      <c r="G17" s="6" t="s">
        <v>7</v>
      </c>
      <c r="H17" s="6" t="s">
        <v>8</v>
      </c>
      <c r="I17" s="4" t="s">
        <v>9</v>
      </c>
      <c r="J17" s="7"/>
      <c r="K17" s="8"/>
      <c r="L17" s="9"/>
      <c r="M17" s="4" t="s">
        <v>10</v>
      </c>
    </row>
    <row r="18" spans="1:16" x14ac:dyDescent="0.25">
      <c r="A18" s="10"/>
      <c r="B18" s="10"/>
      <c r="C18" s="5" t="s">
        <v>11</v>
      </c>
      <c r="D18" s="10"/>
      <c r="E18" s="5" t="s">
        <v>12</v>
      </c>
      <c r="F18" s="5" t="s">
        <v>13</v>
      </c>
      <c r="G18" s="11">
        <v>22100</v>
      </c>
      <c r="H18" s="11">
        <v>12000</v>
      </c>
      <c r="I18" s="10"/>
      <c r="J18" s="12"/>
      <c r="K18" s="13"/>
      <c r="L18" s="14"/>
      <c r="M18" s="10"/>
      <c r="N18" s="133" t="s">
        <v>72</v>
      </c>
      <c r="O18" s="134"/>
      <c r="P18" s="134"/>
    </row>
    <row r="19" spans="1:16" x14ac:dyDescent="0.25">
      <c r="A19" s="15"/>
      <c r="B19" s="15"/>
      <c r="C19" s="15"/>
      <c r="D19" s="15"/>
      <c r="E19" s="16"/>
      <c r="F19" s="15"/>
      <c r="G19" s="17"/>
      <c r="H19" s="17"/>
      <c r="I19" s="15"/>
      <c r="J19" s="18" t="s">
        <v>14</v>
      </c>
      <c r="K19" s="18" t="s">
        <v>15</v>
      </c>
      <c r="L19" s="19" t="s">
        <v>16</v>
      </c>
      <c r="M19" s="15"/>
      <c r="N19" s="133" t="s">
        <v>73</v>
      </c>
      <c r="O19" s="134"/>
      <c r="P19" s="134"/>
    </row>
    <row r="20" spans="1:16" x14ac:dyDescent="0.25">
      <c r="A20" s="20" t="s">
        <v>17</v>
      </c>
      <c r="B20" s="21" t="s">
        <v>18</v>
      </c>
      <c r="C20" s="22">
        <v>1507774611</v>
      </c>
      <c r="D20" s="23" t="s">
        <v>19</v>
      </c>
      <c r="E20" s="24">
        <v>44931</v>
      </c>
      <c r="F20" s="25">
        <v>78.260000000000005</v>
      </c>
      <c r="G20" s="26">
        <v>1729546</v>
      </c>
      <c r="H20" s="26">
        <v>939120.00000000012</v>
      </c>
      <c r="I20" s="27" t="s">
        <v>20</v>
      </c>
      <c r="J20" s="28"/>
      <c r="K20" s="29">
        <f>+F20</f>
        <v>78.260000000000005</v>
      </c>
      <c r="L20" s="30">
        <f>+(F20*22100)</f>
        <v>1729546</v>
      </c>
      <c r="M20" s="31"/>
      <c r="N20" s="135" t="s">
        <v>74</v>
      </c>
      <c r="O20" s="135" t="s">
        <v>57</v>
      </c>
      <c r="P20" s="135" t="s">
        <v>58</v>
      </c>
    </row>
    <row r="21" spans="1:16" x14ac:dyDescent="0.25">
      <c r="A21" s="32" t="s">
        <v>21</v>
      </c>
      <c r="B21" s="33">
        <v>2117</v>
      </c>
      <c r="C21" s="34">
        <v>23252971</v>
      </c>
      <c r="D21" s="35" t="s">
        <v>22</v>
      </c>
      <c r="E21" s="36">
        <v>44932</v>
      </c>
      <c r="F21" s="37">
        <v>137.82999999999998</v>
      </c>
      <c r="G21" s="38">
        <v>3046042.9999999995</v>
      </c>
      <c r="H21" s="38">
        <v>1653959.9999999998</v>
      </c>
      <c r="I21" s="39" t="s">
        <v>23</v>
      </c>
      <c r="J21" s="40"/>
      <c r="K21" s="29">
        <f t="shared" ref="K21:K28" si="0">+F21</f>
        <v>137.82999999999998</v>
      </c>
      <c r="L21" s="30">
        <f>+(F21*22100)</f>
        <v>3046042.9999999995</v>
      </c>
      <c r="M21" s="42"/>
      <c r="N21" s="136" t="s">
        <v>75</v>
      </c>
      <c r="O21" s="137">
        <v>317.66000000000003</v>
      </c>
      <c r="P21" s="138">
        <v>10832206</v>
      </c>
    </row>
    <row r="22" spans="1:16" x14ac:dyDescent="0.25">
      <c r="A22" s="20" t="s">
        <v>24</v>
      </c>
      <c r="B22" s="43">
        <v>44974</v>
      </c>
      <c r="C22" s="22">
        <v>1484521640</v>
      </c>
      <c r="D22" s="23" t="s">
        <v>25</v>
      </c>
      <c r="E22" s="24">
        <v>44933</v>
      </c>
      <c r="F22" s="25">
        <v>97.22</v>
      </c>
      <c r="G22" s="26">
        <v>2148562</v>
      </c>
      <c r="H22" s="26">
        <v>1166640</v>
      </c>
      <c r="I22" s="27" t="s">
        <v>23</v>
      </c>
      <c r="J22" s="28"/>
      <c r="K22" s="29">
        <f t="shared" si="0"/>
        <v>97.22</v>
      </c>
      <c r="L22" s="30">
        <f>+(F22*22100)</f>
        <v>2148562</v>
      </c>
      <c r="M22" s="31"/>
      <c r="N22" s="136" t="s">
        <v>76</v>
      </c>
      <c r="O22" s="137">
        <v>332.29</v>
      </c>
      <c r="P22" s="138">
        <v>11331089</v>
      </c>
    </row>
    <row r="23" spans="1:16" x14ac:dyDescent="0.25">
      <c r="A23" s="32"/>
      <c r="B23" s="44"/>
      <c r="C23" s="34"/>
      <c r="D23" s="45" t="s">
        <v>25</v>
      </c>
      <c r="E23" s="46">
        <v>44933</v>
      </c>
      <c r="F23" s="47">
        <v>-2.42</v>
      </c>
      <c r="G23" s="48">
        <v>-53482</v>
      </c>
      <c r="H23" s="38">
        <v>0</v>
      </c>
      <c r="I23" s="49" t="s">
        <v>23</v>
      </c>
      <c r="J23" s="50">
        <v>2.42</v>
      </c>
      <c r="K23" s="29"/>
      <c r="L23" s="30"/>
      <c r="M23" s="52" t="s">
        <v>26</v>
      </c>
      <c r="N23" s="136" t="s">
        <v>77</v>
      </c>
      <c r="O23" s="137">
        <v>520.54</v>
      </c>
      <c r="P23" s="138">
        <v>17750414</v>
      </c>
    </row>
    <row r="24" spans="1:16" x14ac:dyDescent="0.25">
      <c r="A24" s="20"/>
      <c r="B24" s="43"/>
      <c r="C24" s="22"/>
      <c r="D24" s="23" t="s">
        <v>27</v>
      </c>
      <c r="E24" s="24">
        <v>44934</v>
      </c>
      <c r="F24" s="53">
        <v>0</v>
      </c>
      <c r="G24" s="26">
        <v>0</v>
      </c>
      <c r="H24" s="26">
        <v>0</v>
      </c>
      <c r="I24" s="27" t="s">
        <v>28</v>
      </c>
      <c r="J24" s="28"/>
      <c r="K24" s="29">
        <f t="shared" si="0"/>
        <v>0</v>
      </c>
      <c r="L24" s="30"/>
      <c r="M24" s="31"/>
      <c r="N24" s="136" t="s">
        <v>78</v>
      </c>
      <c r="O24" s="137">
        <v>473.71</v>
      </c>
      <c r="P24" s="138">
        <v>16153511</v>
      </c>
    </row>
    <row r="25" spans="1:16" ht="30" x14ac:dyDescent="0.25">
      <c r="A25" s="32"/>
      <c r="B25" s="44"/>
      <c r="C25" s="34"/>
      <c r="D25" s="35" t="s">
        <v>29</v>
      </c>
      <c r="E25" s="36">
        <v>44935</v>
      </c>
      <c r="F25" s="37">
        <v>154.26999999999998</v>
      </c>
      <c r="G25" s="38">
        <v>3409366.9999999995</v>
      </c>
      <c r="H25" s="38">
        <v>1851239.9999999998</v>
      </c>
      <c r="I25" s="39" t="s">
        <v>23</v>
      </c>
      <c r="J25" s="40"/>
      <c r="K25" s="29">
        <f t="shared" si="0"/>
        <v>154.26999999999998</v>
      </c>
      <c r="L25" s="30">
        <f>+(F25*22100)</f>
        <v>3409366.9999999995</v>
      </c>
      <c r="M25" s="42"/>
      <c r="N25" s="139" t="s">
        <v>79</v>
      </c>
      <c r="O25" s="137"/>
      <c r="P25" s="136"/>
    </row>
    <row r="26" spans="1:16" x14ac:dyDescent="0.25">
      <c r="A26" s="20"/>
      <c r="B26" s="43"/>
      <c r="C26" s="22"/>
      <c r="D26" s="23" t="s">
        <v>30</v>
      </c>
      <c r="E26" s="24">
        <v>44936</v>
      </c>
      <c r="F26" s="25">
        <v>157.41</v>
      </c>
      <c r="G26" s="26">
        <v>3478761</v>
      </c>
      <c r="H26" s="26">
        <v>282240.00000000081</v>
      </c>
      <c r="I26" s="27" t="s">
        <v>23</v>
      </c>
      <c r="J26" s="28"/>
      <c r="K26" s="29">
        <f t="shared" si="0"/>
        <v>157.41</v>
      </c>
      <c r="L26" s="30">
        <f>+(F26*22100)</f>
        <v>3478761</v>
      </c>
      <c r="M26" s="31"/>
      <c r="N26" s="140" t="s">
        <v>80</v>
      </c>
      <c r="O26" s="137">
        <f>+SUM(O32:O43,O21:O24)</f>
        <v>1907.45</v>
      </c>
      <c r="P26" s="141">
        <f>SUM(P21:P24)</f>
        <v>56067220</v>
      </c>
    </row>
    <row r="27" spans="1:16" x14ac:dyDescent="0.25">
      <c r="A27" s="32"/>
      <c r="B27" s="44"/>
      <c r="C27" s="34"/>
      <c r="D27" s="45" t="s">
        <v>30</v>
      </c>
      <c r="E27" s="54">
        <v>44936</v>
      </c>
      <c r="F27" s="47">
        <v>-1.55</v>
      </c>
      <c r="G27" s="48">
        <v>-34255</v>
      </c>
      <c r="H27" s="38">
        <v>0</v>
      </c>
      <c r="I27" s="49" t="s">
        <v>23</v>
      </c>
      <c r="J27" s="50">
        <v>1.55</v>
      </c>
      <c r="K27" s="29"/>
      <c r="L27" s="30"/>
      <c r="M27" s="52" t="s">
        <v>26</v>
      </c>
    </row>
    <row r="28" spans="1:16" x14ac:dyDescent="0.25">
      <c r="A28" s="20"/>
      <c r="B28" s="43"/>
      <c r="C28" s="22"/>
      <c r="D28" s="23" t="s">
        <v>31</v>
      </c>
      <c r="E28" s="24">
        <v>44937</v>
      </c>
      <c r="F28" s="53">
        <v>164.49000000000004</v>
      </c>
      <c r="G28" s="26">
        <v>3635229.0000000009</v>
      </c>
      <c r="H28" s="26">
        <v>0</v>
      </c>
      <c r="I28" s="27" t="s">
        <v>23</v>
      </c>
      <c r="J28" s="28"/>
      <c r="K28" s="29">
        <f t="shared" si="0"/>
        <v>164.49000000000004</v>
      </c>
      <c r="L28" s="30">
        <f>+(F28*22100)</f>
        <v>3635229.0000000009</v>
      </c>
      <c r="M28" s="31"/>
    </row>
    <row r="29" spans="1:16" x14ac:dyDescent="0.25">
      <c r="A29" s="55"/>
      <c r="B29" s="56"/>
      <c r="C29" s="57">
        <f>+C21-G30</f>
        <v>0</v>
      </c>
      <c r="D29" s="56" t="s">
        <v>32</v>
      </c>
      <c r="E29" s="58"/>
      <c r="F29" s="59">
        <f>SUM(F20:F28)</f>
        <v>785.51</v>
      </c>
      <c r="G29" s="60">
        <f>SUM(G20:G28)</f>
        <v>17359771</v>
      </c>
      <c r="H29" s="60">
        <f>SUM(H20:H28)</f>
        <v>5893200.0000000009</v>
      </c>
      <c r="I29" s="61">
        <f>+G29+H29</f>
        <v>23252971</v>
      </c>
      <c r="J29" s="70">
        <f>+SUM(J20:J28,K20:K28)</f>
        <v>793.44999999999993</v>
      </c>
      <c r="K29" s="70">
        <f>+SUM(K20:K28)</f>
        <v>789.4799999999999</v>
      </c>
      <c r="L29" s="61">
        <f>+SUM(L20:L28)</f>
        <v>17447508</v>
      </c>
      <c r="M29" s="60"/>
    </row>
    <row r="30" spans="1:16" x14ac:dyDescent="0.25">
      <c r="A30" s="56"/>
      <c r="B30" s="56"/>
      <c r="C30" s="56"/>
      <c r="D30" s="56"/>
      <c r="E30" s="62"/>
      <c r="F30" s="63"/>
      <c r="G30" s="64">
        <f>SUM(G29:H29)</f>
        <v>23252971</v>
      </c>
      <c r="H30" s="65"/>
      <c r="I30" s="66"/>
      <c r="J30" s="67"/>
      <c r="K30" s="68"/>
      <c r="L30" s="69"/>
      <c r="M30" s="60"/>
      <c r="N30" s="135" t="s">
        <v>81</v>
      </c>
      <c r="O30" s="136"/>
      <c r="P30" s="136"/>
    </row>
    <row r="31" spans="1:16" ht="19.5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135"/>
      <c r="O31" s="136"/>
      <c r="P31" s="136"/>
    </row>
    <row r="32" spans="1:16" ht="25.5" x14ac:dyDescent="0.25">
      <c r="A32" s="4" t="s">
        <v>1</v>
      </c>
      <c r="B32" s="4" t="s">
        <v>2</v>
      </c>
      <c r="C32" s="5" t="s">
        <v>3</v>
      </c>
      <c r="D32" s="4" t="s">
        <v>4</v>
      </c>
      <c r="E32" s="5" t="s">
        <v>5</v>
      </c>
      <c r="F32" s="5" t="s">
        <v>6</v>
      </c>
      <c r="G32" s="6" t="s">
        <v>7</v>
      </c>
      <c r="H32" s="6" t="s">
        <v>8</v>
      </c>
      <c r="I32" s="4" t="s">
        <v>9</v>
      </c>
      <c r="J32" s="7"/>
      <c r="K32" s="8"/>
      <c r="L32" s="9"/>
      <c r="M32" s="4" t="s">
        <v>10</v>
      </c>
      <c r="N32" s="135" t="s">
        <v>82</v>
      </c>
      <c r="O32" s="135" t="s">
        <v>57</v>
      </c>
      <c r="P32" s="135" t="s">
        <v>58</v>
      </c>
    </row>
    <row r="33" spans="1:16" x14ac:dyDescent="0.25">
      <c r="A33" s="10"/>
      <c r="B33" s="10"/>
      <c r="C33" s="5" t="s">
        <v>11</v>
      </c>
      <c r="D33" s="10"/>
      <c r="E33" s="5" t="s">
        <v>12</v>
      </c>
      <c r="F33" s="5" t="s">
        <v>13</v>
      </c>
      <c r="G33" s="11">
        <v>22100</v>
      </c>
      <c r="H33" s="11">
        <v>12000</v>
      </c>
      <c r="I33" s="10"/>
      <c r="J33" s="12"/>
      <c r="K33" s="13"/>
      <c r="L33" s="14"/>
      <c r="M33" s="10"/>
      <c r="N33" s="136" t="s">
        <v>83</v>
      </c>
      <c r="O33" s="137">
        <v>19.72</v>
      </c>
      <c r="P33" s="138">
        <v>672452</v>
      </c>
    </row>
    <row r="34" spans="1:16" x14ac:dyDescent="0.25">
      <c r="A34" s="15"/>
      <c r="B34" s="15"/>
      <c r="C34" s="15"/>
      <c r="D34" s="15"/>
      <c r="E34" s="16"/>
      <c r="F34" s="15"/>
      <c r="G34" s="17"/>
      <c r="H34" s="17"/>
      <c r="I34" s="15"/>
      <c r="J34" s="18" t="s">
        <v>14</v>
      </c>
      <c r="K34" s="18" t="s">
        <v>15</v>
      </c>
      <c r="L34" s="19" t="s">
        <v>16</v>
      </c>
      <c r="M34" s="15"/>
      <c r="N34" s="136" t="s">
        <v>84</v>
      </c>
      <c r="O34" s="137">
        <v>20.39</v>
      </c>
      <c r="P34" s="138">
        <v>695299</v>
      </c>
    </row>
    <row r="35" spans="1:16" x14ac:dyDescent="0.25">
      <c r="A35" s="20" t="s">
        <v>17</v>
      </c>
      <c r="B35" s="21" t="s">
        <v>18</v>
      </c>
      <c r="C35" s="22">
        <v>1484521640</v>
      </c>
      <c r="D35" s="23" t="s">
        <v>19</v>
      </c>
      <c r="E35" s="24">
        <v>44938</v>
      </c>
      <c r="F35" s="25">
        <v>77.66</v>
      </c>
      <c r="G35" s="26">
        <v>1716286</v>
      </c>
      <c r="H35" s="26">
        <v>931920</v>
      </c>
      <c r="I35" s="27" t="s">
        <v>20</v>
      </c>
      <c r="J35" s="28"/>
      <c r="K35" s="29"/>
      <c r="L35" s="71"/>
      <c r="M35" s="31"/>
      <c r="N35" s="136" t="s">
        <v>85</v>
      </c>
      <c r="O35" s="136">
        <v>50.04</v>
      </c>
      <c r="P35" s="138">
        <v>1706364</v>
      </c>
    </row>
    <row r="36" spans="1:16" x14ac:dyDescent="0.25">
      <c r="A36" s="32" t="s">
        <v>21</v>
      </c>
      <c r="B36" s="33">
        <v>2118</v>
      </c>
      <c r="C36" s="34">
        <v>26428151</v>
      </c>
      <c r="D36" s="35" t="s">
        <v>22</v>
      </c>
      <c r="E36" s="36">
        <v>44939</v>
      </c>
      <c r="F36" s="37">
        <v>136.13000000000002</v>
      </c>
      <c r="G36" s="38">
        <v>3008473.0000000005</v>
      </c>
      <c r="H36" s="38">
        <v>1633560.0000000002</v>
      </c>
      <c r="I36" s="39" t="s">
        <v>23</v>
      </c>
      <c r="J36" s="40"/>
      <c r="K36" s="41"/>
      <c r="L36" s="72"/>
      <c r="M36" s="42"/>
      <c r="N36" s="136" t="s">
        <v>62</v>
      </c>
      <c r="O36" s="136">
        <v>14.22</v>
      </c>
      <c r="P36" s="138">
        <v>484902</v>
      </c>
    </row>
    <row r="37" spans="1:16" x14ac:dyDescent="0.25">
      <c r="A37" s="20" t="s">
        <v>24</v>
      </c>
      <c r="B37" s="43">
        <v>44974</v>
      </c>
      <c r="C37" s="22">
        <v>1458093489</v>
      </c>
      <c r="D37" s="23" t="s">
        <v>25</v>
      </c>
      <c r="E37" s="24">
        <v>44940</v>
      </c>
      <c r="F37" s="25">
        <v>93.049999999999983</v>
      </c>
      <c r="G37" s="26">
        <v>2056404.9999999995</v>
      </c>
      <c r="H37" s="26">
        <v>1116599.9999999998</v>
      </c>
      <c r="I37" s="27" t="s">
        <v>23</v>
      </c>
      <c r="J37" s="28"/>
      <c r="K37" s="29"/>
      <c r="L37" s="71"/>
      <c r="M37" s="31"/>
      <c r="N37" s="136" t="s">
        <v>63</v>
      </c>
      <c r="O37" s="136">
        <v>19.93</v>
      </c>
      <c r="P37" s="138">
        <v>679613</v>
      </c>
    </row>
    <row r="38" spans="1:16" x14ac:dyDescent="0.25">
      <c r="A38" s="32"/>
      <c r="B38" s="44"/>
      <c r="C38" s="34"/>
      <c r="D38" s="45" t="s">
        <v>25</v>
      </c>
      <c r="E38" s="46">
        <v>44940</v>
      </c>
      <c r="F38" s="47">
        <v>-2.2999999999999998</v>
      </c>
      <c r="G38" s="48">
        <v>-50829.999999999993</v>
      </c>
      <c r="H38" s="38">
        <v>0</v>
      </c>
      <c r="I38" s="49" t="s">
        <v>23</v>
      </c>
      <c r="J38" s="50"/>
      <c r="K38" s="51"/>
      <c r="L38" s="73"/>
      <c r="M38" s="52" t="s">
        <v>26</v>
      </c>
      <c r="N38" s="136" t="s">
        <v>64</v>
      </c>
      <c r="O38" s="136">
        <v>42.12</v>
      </c>
      <c r="P38" s="138">
        <v>1436292</v>
      </c>
    </row>
    <row r="39" spans="1:16" x14ac:dyDescent="0.25">
      <c r="A39" s="20"/>
      <c r="B39" s="43"/>
      <c r="C39" s="22"/>
      <c r="D39" s="23" t="s">
        <v>27</v>
      </c>
      <c r="E39" s="24">
        <v>44941</v>
      </c>
      <c r="F39" s="53">
        <v>0</v>
      </c>
      <c r="G39" s="26">
        <v>0</v>
      </c>
      <c r="H39" s="26">
        <v>0</v>
      </c>
      <c r="I39" s="27" t="s">
        <v>28</v>
      </c>
      <c r="J39" s="28"/>
      <c r="K39" s="29"/>
      <c r="L39" s="71"/>
      <c r="M39" s="31"/>
      <c r="N39" s="136" t="s">
        <v>65</v>
      </c>
      <c r="O39" s="136">
        <v>34.450000000000003</v>
      </c>
      <c r="P39" s="138">
        <v>1174745</v>
      </c>
    </row>
    <row r="40" spans="1:16" x14ac:dyDescent="0.25">
      <c r="A40" s="32"/>
      <c r="B40" s="44"/>
      <c r="C40" s="34"/>
      <c r="D40" s="35" t="s">
        <v>29</v>
      </c>
      <c r="E40" s="36">
        <v>44942</v>
      </c>
      <c r="F40" s="37">
        <v>160.96000000000004</v>
      </c>
      <c r="G40" s="38">
        <v>3557216.0000000009</v>
      </c>
      <c r="H40" s="38">
        <v>1931520.0000000005</v>
      </c>
      <c r="I40" s="39" t="s">
        <v>23</v>
      </c>
      <c r="J40" s="40"/>
      <c r="K40" s="41"/>
      <c r="L40" s="72"/>
      <c r="M40" s="42"/>
      <c r="N40" s="136" t="s">
        <v>66</v>
      </c>
      <c r="O40" s="136">
        <v>6.09</v>
      </c>
      <c r="P40" s="138">
        <v>207669</v>
      </c>
    </row>
    <row r="41" spans="1:16" x14ac:dyDescent="0.25">
      <c r="A41" s="20"/>
      <c r="B41" s="43"/>
      <c r="C41" s="22"/>
      <c r="D41" s="23" t="s">
        <v>30</v>
      </c>
      <c r="E41" s="24">
        <v>44943</v>
      </c>
      <c r="F41" s="25">
        <v>150.04000000000002</v>
      </c>
      <c r="G41" s="26">
        <v>3315884.0000000005</v>
      </c>
      <c r="H41" s="26">
        <v>1800480.0000000002</v>
      </c>
      <c r="I41" s="27" t="s">
        <v>23</v>
      </c>
      <c r="J41" s="28"/>
      <c r="K41" s="29"/>
      <c r="L41" s="71"/>
      <c r="M41" s="31"/>
      <c r="N41" s="136" t="s">
        <v>67</v>
      </c>
      <c r="O41" s="136">
        <v>19.46</v>
      </c>
      <c r="P41" s="138">
        <v>663586</v>
      </c>
    </row>
    <row r="42" spans="1:16" x14ac:dyDescent="0.25">
      <c r="A42" s="32"/>
      <c r="B42" s="44"/>
      <c r="C42" s="34"/>
      <c r="D42" s="45" t="s">
        <v>30</v>
      </c>
      <c r="E42" s="54">
        <v>44943</v>
      </c>
      <c r="F42" s="47">
        <v>-1.42</v>
      </c>
      <c r="G42" s="48">
        <v>-31382</v>
      </c>
      <c r="H42" s="38">
        <v>0</v>
      </c>
      <c r="I42" s="49" t="s">
        <v>23</v>
      </c>
      <c r="J42" s="50"/>
      <c r="K42" s="51"/>
      <c r="L42" s="73"/>
      <c r="M42" s="52" t="s">
        <v>26</v>
      </c>
      <c r="N42" s="136" t="s">
        <v>68</v>
      </c>
      <c r="O42" s="136">
        <v>31.39</v>
      </c>
      <c r="P42" s="138">
        <v>1070399</v>
      </c>
    </row>
    <row r="43" spans="1:16" x14ac:dyDescent="0.25">
      <c r="A43" s="20"/>
      <c r="B43" s="43"/>
      <c r="C43" s="22"/>
      <c r="D43" s="23" t="s">
        <v>31</v>
      </c>
      <c r="E43" s="24">
        <v>44944</v>
      </c>
      <c r="F43" s="53">
        <v>159.58999999999997</v>
      </c>
      <c r="G43" s="26">
        <v>3526938.9999999995</v>
      </c>
      <c r="H43" s="26">
        <v>1915079.9999999998</v>
      </c>
      <c r="I43" s="27" t="s">
        <v>23</v>
      </c>
      <c r="J43" s="28"/>
      <c r="K43" s="29"/>
      <c r="L43" s="71"/>
      <c r="M43" s="31"/>
      <c r="N43" s="136" t="s">
        <v>69</v>
      </c>
      <c r="O43" s="136">
        <v>5.44</v>
      </c>
      <c r="P43" s="138">
        <v>185504</v>
      </c>
    </row>
    <row r="44" spans="1:16" x14ac:dyDescent="0.25">
      <c r="A44" s="55"/>
      <c r="B44" s="56"/>
      <c r="C44" s="57">
        <f>+C36-G45</f>
        <v>0</v>
      </c>
      <c r="D44" s="56" t="s">
        <v>32</v>
      </c>
      <c r="E44" s="58"/>
      <c r="F44" s="59">
        <f>SUM(F35:F43)</f>
        <v>773.71</v>
      </c>
      <c r="G44" s="60">
        <f>SUM(G35:G43)</f>
        <v>17098991</v>
      </c>
      <c r="H44" s="60">
        <f>SUM(H35:H43)</f>
        <v>9329160</v>
      </c>
      <c r="I44" s="61">
        <f>+G44+H44</f>
        <v>26428151</v>
      </c>
      <c r="J44" s="70">
        <f>+SUM(J25:J43,K25:K43)</f>
        <v>2060.6499999999996</v>
      </c>
      <c r="K44" s="70">
        <f>+SUM(K25:K43)</f>
        <v>1265.6499999999999</v>
      </c>
      <c r="L44" s="61">
        <f>+SUM(L25:L43)</f>
        <v>27970865</v>
      </c>
      <c r="M44" s="60"/>
      <c r="N44" s="136" t="s">
        <v>70</v>
      </c>
      <c r="O44" s="136"/>
      <c r="P44" s="138"/>
    </row>
    <row r="45" spans="1:16" x14ac:dyDescent="0.25">
      <c r="A45" s="56"/>
      <c r="B45" s="56"/>
      <c r="C45" s="56"/>
      <c r="D45" s="56"/>
      <c r="E45" s="62"/>
      <c r="F45" s="63"/>
      <c r="G45" s="64">
        <f>SUM(G44:H44)</f>
        <v>26428151</v>
      </c>
      <c r="H45" s="65"/>
      <c r="I45" s="66"/>
      <c r="J45" s="67"/>
      <c r="K45" s="68"/>
      <c r="L45" s="69"/>
      <c r="M45" s="60"/>
      <c r="N45" s="136" t="s">
        <v>80</v>
      </c>
      <c r="O45" s="137">
        <f>+SUM(O33:O44)</f>
        <v>263.25</v>
      </c>
      <c r="P45" s="138">
        <f>+SUM(P33:P44)</f>
        <v>8976825</v>
      </c>
    </row>
    <row r="46" spans="1:16" ht="19.5" x14ac:dyDescent="0.25">
      <c r="A46" s="1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6" ht="38.25" x14ac:dyDescent="0.25">
      <c r="A47" s="4" t="s">
        <v>1</v>
      </c>
      <c r="B47" s="4" t="s">
        <v>2</v>
      </c>
      <c r="C47" s="5" t="s">
        <v>3</v>
      </c>
      <c r="D47" s="4" t="s">
        <v>4</v>
      </c>
      <c r="E47" s="5" t="s">
        <v>5</v>
      </c>
      <c r="F47" s="5" t="s">
        <v>6</v>
      </c>
      <c r="G47" s="6" t="s">
        <v>7</v>
      </c>
      <c r="H47" s="6" t="s">
        <v>8</v>
      </c>
      <c r="I47" s="4" t="s">
        <v>9</v>
      </c>
      <c r="J47" s="7"/>
      <c r="K47" s="8"/>
      <c r="L47" s="9"/>
      <c r="M47" s="4" t="s">
        <v>10</v>
      </c>
    </row>
    <row r="48" spans="1:16" x14ac:dyDescent="0.25">
      <c r="A48" s="10"/>
      <c r="B48" s="10"/>
      <c r="C48" s="5" t="s">
        <v>11</v>
      </c>
      <c r="D48" s="10"/>
      <c r="E48" s="5" t="s">
        <v>12</v>
      </c>
      <c r="F48" s="5" t="s">
        <v>13</v>
      </c>
      <c r="G48" s="11">
        <v>22100</v>
      </c>
      <c r="H48" s="11">
        <v>12000</v>
      </c>
      <c r="I48" s="10"/>
      <c r="J48" s="12"/>
      <c r="K48" s="13"/>
      <c r="L48" s="14"/>
      <c r="M48" s="10"/>
    </row>
    <row r="49" spans="1:13" x14ac:dyDescent="0.25">
      <c r="A49" s="15"/>
      <c r="B49" s="15"/>
      <c r="C49" s="15"/>
      <c r="D49" s="15"/>
      <c r="E49" s="16"/>
      <c r="F49" s="15"/>
      <c r="G49" s="17"/>
      <c r="H49" s="17"/>
      <c r="I49" s="15"/>
      <c r="J49" s="18" t="s">
        <v>14</v>
      </c>
      <c r="K49" s="18" t="s">
        <v>15</v>
      </c>
      <c r="L49" s="19" t="s">
        <v>16</v>
      </c>
      <c r="M49" s="15"/>
    </row>
    <row r="50" spans="1:13" x14ac:dyDescent="0.25">
      <c r="A50" s="20" t="s">
        <v>17</v>
      </c>
      <c r="B50" s="21" t="s">
        <v>18</v>
      </c>
      <c r="C50" s="22">
        <v>1458093489</v>
      </c>
      <c r="D50" s="23" t="s">
        <v>19</v>
      </c>
      <c r="E50" s="24">
        <v>44945</v>
      </c>
      <c r="F50" s="25">
        <v>72.690000000000012</v>
      </c>
      <c r="G50" s="26">
        <v>1606449.0000000002</v>
      </c>
      <c r="H50" s="26">
        <v>872280.00000000012</v>
      </c>
      <c r="I50" s="27" t="s">
        <v>20</v>
      </c>
      <c r="J50" s="28"/>
      <c r="K50" s="29"/>
      <c r="L50" s="71"/>
      <c r="M50" s="31"/>
    </row>
    <row r="51" spans="1:13" x14ac:dyDescent="0.25">
      <c r="A51" s="32" t="s">
        <v>21</v>
      </c>
      <c r="B51" s="33">
        <v>2119</v>
      </c>
      <c r="C51" s="34">
        <v>29404544.000000007</v>
      </c>
      <c r="D51" s="35" t="s">
        <v>22</v>
      </c>
      <c r="E51" s="36">
        <v>44946</v>
      </c>
      <c r="F51" s="37">
        <v>133.72999999999999</v>
      </c>
      <c r="G51" s="38">
        <v>2955433</v>
      </c>
      <c r="H51" s="38">
        <v>1604759.9999999998</v>
      </c>
      <c r="I51" s="39" t="s">
        <v>23</v>
      </c>
      <c r="J51" s="40"/>
      <c r="K51" s="41"/>
      <c r="L51" s="72"/>
      <c r="M51" s="42"/>
    </row>
    <row r="52" spans="1:13" x14ac:dyDescent="0.25">
      <c r="A52" s="20" t="s">
        <v>24</v>
      </c>
      <c r="B52" s="43">
        <v>44974</v>
      </c>
      <c r="C52" s="22">
        <v>1428688945</v>
      </c>
      <c r="D52" s="23" t="s">
        <v>25</v>
      </c>
      <c r="E52" s="24">
        <v>44947</v>
      </c>
      <c r="F52" s="25">
        <v>99.82</v>
      </c>
      <c r="G52" s="26">
        <v>2206022</v>
      </c>
      <c r="H52" s="26">
        <v>1197840</v>
      </c>
      <c r="I52" s="27" t="s">
        <v>23</v>
      </c>
      <c r="J52" s="28"/>
      <c r="K52" s="29"/>
      <c r="L52" s="71"/>
      <c r="M52" s="31"/>
    </row>
    <row r="53" spans="1:13" x14ac:dyDescent="0.25">
      <c r="A53" s="32"/>
      <c r="B53" s="44"/>
      <c r="C53" s="34"/>
      <c r="D53" s="45" t="s">
        <v>25</v>
      </c>
      <c r="E53" s="46">
        <v>44947</v>
      </c>
      <c r="F53" s="47">
        <v>-2.15</v>
      </c>
      <c r="G53" s="48">
        <v>-47515</v>
      </c>
      <c r="H53" s="38">
        <v>0</v>
      </c>
      <c r="I53" s="49" t="s">
        <v>23</v>
      </c>
      <c r="J53" s="50"/>
      <c r="K53" s="51"/>
      <c r="L53" s="73"/>
      <c r="M53" s="52" t="s">
        <v>26</v>
      </c>
    </row>
    <row r="54" spans="1:13" x14ac:dyDescent="0.25">
      <c r="A54" s="20"/>
      <c r="B54" s="43"/>
      <c r="C54" s="22"/>
      <c r="D54" s="23" t="s">
        <v>27</v>
      </c>
      <c r="E54" s="24">
        <v>44948</v>
      </c>
      <c r="F54" s="53">
        <v>112.85999999999999</v>
      </c>
      <c r="G54" s="26">
        <v>2494205.9999999995</v>
      </c>
      <c r="H54" s="26">
        <v>1354319.9999999998</v>
      </c>
      <c r="I54" s="27" t="s">
        <v>28</v>
      </c>
      <c r="J54" s="28"/>
      <c r="K54" s="29"/>
      <c r="L54" s="71"/>
      <c r="M54" s="31"/>
    </row>
    <row r="55" spans="1:13" x14ac:dyDescent="0.25">
      <c r="A55" s="32"/>
      <c r="B55" s="44"/>
      <c r="C55" s="34"/>
      <c r="D55" s="35" t="s">
        <v>29</v>
      </c>
      <c r="E55" s="36">
        <v>44949</v>
      </c>
      <c r="F55" s="37">
        <v>132.52000000000001</v>
      </c>
      <c r="G55" s="38">
        <v>2928692</v>
      </c>
      <c r="H55" s="38">
        <v>1590240.0000000002</v>
      </c>
      <c r="I55" s="39" t="s">
        <v>23</v>
      </c>
      <c r="J55" s="40"/>
      <c r="K55" s="41"/>
      <c r="L55" s="72"/>
      <c r="M55" s="42"/>
    </row>
    <row r="56" spans="1:13" x14ac:dyDescent="0.25">
      <c r="A56" s="20"/>
      <c r="B56" s="43"/>
      <c r="C56" s="22"/>
      <c r="D56" s="23" t="s">
        <v>30</v>
      </c>
      <c r="E56" s="24">
        <v>44950</v>
      </c>
      <c r="F56" s="25">
        <v>150.51999999999998</v>
      </c>
      <c r="G56" s="26">
        <v>3326491.9999999995</v>
      </c>
      <c r="H56" s="26">
        <v>1806239.9999999998</v>
      </c>
      <c r="I56" s="27" t="s">
        <v>23</v>
      </c>
      <c r="J56" s="28"/>
      <c r="K56" s="29"/>
      <c r="L56" s="71"/>
      <c r="M56" s="31"/>
    </row>
    <row r="57" spans="1:13" x14ac:dyDescent="0.25">
      <c r="A57" s="32"/>
      <c r="B57" s="44"/>
      <c r="C57" s="34"/>
      <c r="D57" s="45" t="s">
        <v>30</v>
      </c>
      <c r="E57" s="54">
        <v>44950</v>
      </c>
      <c r="F57" s="47">
        <v>-1.44</v>
      </c>
      <c r="G57" s="48">
        <v>-31824</v>
      </c>
      <c r="H57" s="38">
        <v>0</v>
      </c>
      <c r="I57" s="49" t="s">
        <v>23</v>
      </c>
      <c r="J57" s="50"/>
      <c r="K57" s="51"/>
      <c r="L57" s="73"/>
      <c r="M57" s="52" t="s">
        <v>26</v>
      </c>
    </row>
    <row r="58" spans="1:13" x14ac:dyDescent="0.25">
      <c r="A58" s="20"/>
      <c r="B58" s="43"/>
      <c r="C58" s="22"/>
      <c r="D58" s="23" t="s">
        <v>31</v>
      </c>
      <c r="E58" s="24">
        <v>44951</v>
      </c>
      <c r="F58" s="53">
        <v>162.48999999999998</v>
      </c>
      <c r="G58" s="26">
        <v>3591028.9999999995</v>
      </c>
      <c r="H58" s="26">
        <v>1949879.9999999998</v>
      </c>
      <c r="I58" s="27" t="s">
        <v>23</v>
      </c>
      <c r="J58" s="28"/>
      <c r="K58" s="29"/>
      <c r="L58" s="71"/>
      <c r="M58" s="31"/>
    </row>
    <row r="59" spans="1:13" x14ac:dyDescent="0.25">
      <c r="A59" s="55"/>
      <c r="B59" s="56"/>
      <c r="C59" s="57">
        <f>+C51-G60</f>
        <v>0</v>
      </c>
      <c r="D59" s="56" t="s">
        <v>32</v>
      </c>
      <c r="E59" s="58"/>
      <c r="F59" s="59">
        <f>SUM(F50:F58)</f>
        <v>861.04</v>
      </c>
      <c r="G59" s="60">
        <f>SUM(G50:G58)</f>
        <v>19028984</v>
      </c>
      <c r="H59" s="60">
        <f>SUM(H50:H58)</f>
        <v>10375560</v>
      </c>
      <c r="I59" s="61">
        <f>+G59+H59</f>
        <v>29404544</v>
      </c>
      <c r="J59" s="70">
        <f>+SUM(J40:J58,K40:K58)</f>
        <v>3326.2999999999993</v>
      </c>
      <c r="K59" s="70">
        <f>+SUM(K40:K58)</f>
        <v>1265.6499999999999</v>
      </c>
      <c r="L59" s="61">
        <f>+SUM(L40:L58)</f>
        <v>27970865</v>
      </c>
      <c r="M59" s="60"/>
    </row>
    <row r="60" spans="1:13" x14ac:dyDescent="0.25">
      <c r="A60" s="56"/>
      <c r="B60" s="56"/>
      <c r="C60" s="56"/>
      <c r="D60" s="56"/>
      <c r="E60" s="62"/>
      <c r="F60" s="63"/>
      <c r="G60" s="64">
        <f>SUM(G59:H59)</f>
        <v>29404544</v>
      </c>
      <c r="H60" s="65"/>
      <c r="I60" s="66"/>
      <c r="J60" s="67"/>
      <c r="K60" s="68"/>
      <c r="L60" s="69"/>
      <c r="M60" s="60"/>
    </row>
    <row r="61" spans="1:13" ht="19.5" x14ac:dyDescent="0.25">
      <c r="A61" s="1" t="s">
        <v>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</row>
    <row r="62" spans="1:13" ht="38.25" x14ac:dyDescent="0.25">
      <c r="A62" s="4" t="s">
        <v>1</v>
      </c>
      <c r="B62" s="4" t="s">
        <v>2</v>
      </c>
      <c r="C62" s="5" t="s">
        <v>3</v>
      </c>
      <c r="D62" s="4" t="s">
        <v>4</v>
      </c>
      <c r="E62" s="5" t="s">
        <v>5</v>
      </c>
      <c r="F62" s="5" t="s">
        <v>6</v>
      </c>
      <c r="G62" s="6" t="s">
        <v>7</v>
      </c>
      <c r="H62" s="6" t="s">
        <v>8</v>
      </c>
      <c r="I62" s="4" t="s">
        <v>9</v>
      </c>
      <c r="J62" s="7"/>
      <c r="K62" s="8"/>
      <c r="L62" s="9"/>
      <c r="M62" s="4" t="s">
        <v>10</v>
      </c>
    </row>
    <row r="63" spans="1:13" x14ac:dyDescent="0.25">
      <c r="A63" s="10"/>
      <c r="B63" s="10"/>
      <c r="C63" s="5" t="s">
        <v>11</v>
      </c>
      <c r="D63" s="10"/>
      <c r="E63" s="5" t="s">
        <v>12</v>
      </c>
      <c r="F63" s="5" t="s">
        <v>13</v>
      </c>
      <c r="G63" s="11">
        <v>22100</v>
      </c>
      <c r="H63" s="11">
        <v>12000</v>
      </c>
      <c r="I63" s="10"/>
      <c r="J63" s="12"/>
      <c r="K63" s="13"/>
      <c r="L63" s="14"/>
      <c r="M63" s="10"/>
    </row>
    <row r="64" spans="1:13" x14ac:dyDescent="0.25">
      <c r="A64" s="15"/>
      <c r="B64" s="15"/>
      <c r="C64" s="15"/>
      <c r="D64" s="15"/>
      <c r="E64" s="16"/>
      <c r="F64" s="15"/>
      <c r="G64" s="17"/>
      <c r="H64" s="17"/>
      <c r="I64" s="15"/>
      <c r="J64" s="18" t="s">
        <v>14</v>
      </c>
      <c r="K64" s="18" t="s">
        <v>15</v>
      </c>
      <c r="L64" s="19" t="s">
        <v>16</v>
      </c>
      <c r="M64" s="15"/>
    </row>
    <row r="65" spans="1:13" x14ac:dyDescent="0.25">
      <c r="A65" s="20" t="s">
        <v>17</v>
      </c>
      <c r="B65" s="21" t="s">
        <v>18</v>
      </c>
      <c r="C65" s="22">
        <v>1428688945</v>
      </c>
      <c r="D65" s="23" t="s">
        <v>19</v>
      </c>
      <c r="E65" s="24">
        <v>44952</v>
      </c>
      <c r="F65" s="25">
        <v>87.41</v>
      </c>
      <c r="G65" s="26">
        <v>1931761</v>
      </c>
      <c r="H65" s="26">
        <v>1048920</v>
      </c>
      <c r="I65" s="27" t="s">
        <v>20</v>
      </c>
      <c r="J65" s="28"/>
      <c r="K65" s="29"/>
      <c r="L65" s="71"/>
      <c r="M65" s="31"/>
    </row>
    <row r="66" spans="1:13" x14ac:dyDescent="0.25">
      <c r="A66" s="32" t="s">
        <v>21</v>
      </c>
      <c r="B66" s="33">
        <v>2120</v>
      </c>
      <c r="C66" s="34">
        <v>23802298.999999993</v>
      </c>
      <c r="D66" s="35" t="s">
        <v>22</v>
      </c>
      <c r="E66" s="36">
        <v>44953</v>
      </c>
      <c r="F66" s="37">
        <v>136.01</v>
      </c>
      <c r="G66" s="38">
        <v>3005821</v>
      </c>
      <c r="H66" s="38">
        <v>1632120</v>
      </c>
      <c r="I66" s="39" t="s">
        <v>23</v>
      </c>
      <c r="J66" s="40"/>
      <c r="K66" s="41"/>
      <c r="L66" s="72"/>
      <c r="M66" s="42"/>
    </row>
    <row r="67" spans="1:13" x14ac:dyDescent="0.25">
      <c r="A67" s="20" t="s">
        <v>24</v>
      </c>
      <c r="B67" s="43">
        <v>44974</v>
      </c>
      <c r="C67" s="22">
        <v>1404886646</v>
      </c>
      <c r="D67" s="23" t="s">
        <v>25</v>
      </c>
      <c r="E67" s="24">
        <v>44954</v>
      </c>
      <c r="F67" s="25">
        <v>98.42</v>
      </c>
      <c r="G67" s="26">
        <v>2175082</v>
      </c>
      <c r="H67" s="26">
        <v>1181040</v>
      </c>
      <c r="I67" s="27" t="s">
        <v>23</v>
      </c>
      <c r="J67" s="28"/>
      <c r="K67" s="29"/>
      <c r="L67" s="71"/>
      <c r="M67" s="31"/>
    </row>
    <row r="68" spans="1:13" x14ac:dyDescent="0.25">
      <c r="A68" s="32"/>
      <c r="B68" s="44"/>
      <c r="C68" s="34"/>
      <c r="D68" s="45" t="s">
        <v>25</v>
      </c>
      <c r="E68" s="46">
        <v>44954</v>
      </c>
      <c r="F68" s="47">
        <v>-1.95</v>
      </c>
      <c r="G68" s="48">
        <v>-43095</v>
      </c>
      <c r="H68" s="38">
        <v>0</v>
      </c>
      <c r="I68" s="49" t="s">
        <v>23</v>
      </c>
      <c r="J68" s="50"/>
      <c r="K68" s="51"/>
      <c r="L68" s="73"/>
      <c r="M68" s="52" t="s">
        <v>26</v>
      </c>
    </row>
    <row r="69" spans="1:13" x14ac:dyDescent="0.25">
      <c r="A69" s="20"/>
      <c r="B69" s="43"/>
      <c r="C69" s="22"/>
      <c r="D69" s="23" t="s">
        <v>27</v>
      </c>
      <c r="E69" s="24">
        <v>44955</v>
      </c>
      <c r="F69" s="53">
        <v>79.089999999999989</v>
      </c>
      <c r="G69" s="26">
        <v>1747888.9999999998</v>
      </c>
      <c r="H69" s="26">
        <v>949079.99999999988</v>
      </c>
      <c r="I69" s="27" t="s">
        <v>28</v>
      </c>
      <c r="J69" s="28"/>
      <c r="K69" s="29"/>
      <c r="L69" s="71"/>
      <c r="M69" s="31"/>
    </row>
    <row r="70" spans="1:13" x14ac:dyDescent="0.25">
      <c r="A70" s="32"/>
      <c r="B70" s="44"/>
      <c r="C70" s="34"/>
      <c r="D70" s="35" t="s">
        <v>29</v>
      </c>
      <c r="E70" s="36">
        <v>44956</v>
      </c>
      <c r="F70" s="37">
        <v>153.97000000000003</v>
      </c>
      <c r="G70" s="38">
        <v>3402737.0000000005</v>
      </c>
      <c r="H70" s="38">
        <v>1847640.0000000002</v>
      </c>
      <c r="I70" s="39" t="s">
        <v>23</v>
      </c>
      <c r="J70" s="40"/>
      <c r="K70" s="41"/>
      <c r="L70" s="72"/>
      <c r="M70" s="42"/>
    </row>
    <row r="71" spans="1:13" x14ac:dyDescent="0.25">
      <c r="A71" s="20"/>
      <c r="B71" s="43"/>
      <c r="C71" s="22"/>
      <c r="D71" s="23" t="s">
        <v>30</v>
      </c>
      <c r="E71" s="24">
        <v>44957</v>
      </c>
      <c r="F71" s="25">
        <v>145.36999999999998</v>
      </c>
      <c r="G71" s="26">
        <v>3212676.9999999995</v>
      </c>
      <c r="H71" s="26">
        <v>1744439.9999999998</v>
      </c>
      <c r="I71" s="27" t="s">
        <v>23</v>
      </c>
      <c r="J71" s="28"/>
      <c r="K71" s="29"/>
      <c r="L71" s="71"/>
      <c r="M71" s="31"/>
    </row>
    <row r="72" spans="1:13" x14ac:dyDescent="0.25">
      <c r="A72" s="32"/>
      <c r="B72" s="44"/>
      <c r="C72" s="34"/>
      <c r="D72" s="45" t="s">
        <v>30</v>
      </c>
      <c r="E72" s="54">
        <v>44957</v>
      </c>
      <c r="F72" s="47">
        <v>-1.53</v>
      </c>
      <c r="G72" s="48">
        <v>-33813</v>
      </c>
      <c r="H72" s="38">
        <v>0</v>
      </c>
      <c r="I72" s="49" t="s">
        <v>23</v>
      </c>
      <c r="J72" s="50"/>
      <c r="K72" s="51"/>
      <c r="L72" s="73"/>
      <c r="M72" s="52" t="s">
        <v>26</v>
      </c>
    </row>
    <row r="73" spans="1:13" x14ac:dyDescent="0.25">
      <c r="A73" s="20"/>
      <c r="B73" s="43"/>
      <c r="C73" s="22"/>
      <c r="D73" s="23" t="s">
        <v>31</v>
      </c>
      <c r="E73" s="24"/>
      <c r="F73" s="53"/>
      <c r="G73" s="26">
        <v>0</v>
      </c>
      <c r="H73" s="26">
        <v>0</v>
      </c>
      <c r="I73" s="27" t="s">
        <v>23</v>
      </c>
      <c r="J73" s="28"/>
      <c r="K73" s="29"/>
      <c r="L73" s="71"/>
      <c r="M73" s="31"/>
    </row>
    <row r="74" spans="1:13" x14ac:dyDescent="0.25">
      <c r="A74" s="55"/>
      <c r="B74" s="56"/>
      <c r="C74" s="57">
        <f>+C66-G75</f>
        <v>0</v>
      </c>
      <c r="D74" s="56" t="s">
        <v>32</v>
      </c>
      <c r="E74" s="58"/>
      <c r="F74" s="59">
        <f>SUM(F65:F73)</f>
        <v>696.79000000000008</v>
      </c>
      <c r="G74" s="60">
        <f>SUM(G65:G73)</f>
        <v>15399059</v>
      </c>
      <c r="H74" s="60">
        <f>SUM(H65:H73)</f>
        <v>8403240</v>
      </c>
      <c r="I74" s="61">
        <f>+G74+H74</f>
        <v>23802299</v>
      </c>
      <c r="J74" s="70">
        <f>+SUM(J55:J73,K55:K73)</f>
        <v>4591.9499999999989</v>
      </c>
      <c r="K74" s="70">
        <f>+SUM(K55:K73)</f>
        <v>1265.6499999999999</v>
      </c>
      <c r="L74" s="61">
        <f>+SUM(L55:L73)</f>
        <v>27970865</v>
      </c>
      <c r="M74" s="60"/>
    </row>
    <row r="75" spans="1:13" x14ac:dyDescent="0.25">
      <c r="A75" s="56"/>
      <c r="B75" s="56"/>
      <c r="C75" s="56"/>
      <c r="D75" s="56"/>
      <c r="E75" s="62"/>
      <c r="F75" s="63"/>
      <c r="G75" s="64">
        <f>SUM(G74:H74)</f>
        <v>23802299</v>
      </c>
      <c r="H75" s="65"/>
      <c r="I75" s="66"/>
      <c r="J75" s="67"/>
      <c r="K75" s="68"/>
      <c r="L75" s="69"/>
      <c r="M75" s="60"/>
    </row>
    <row r="76" spans="1:13" ht="19.5" x14ac:dyDescent="0.25">
      <c r="A76" s="1" t="s">
        <v>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</row>
    <row r="77" spans="1:13" ht="38.25" x14ac:dyDescent="0.25">
      <c r="A77" s="4" t="s">
        <v>1</v>
      </c>
      <c r="B77" s="4" t="s">
        <v>2</v>
      </c>
      <c r="C77" s="5" t="s">
        <v>3</v>
      </c>
      <c r="D77" s="4" t="s">
        <v>4</v>
      </c>
      <c r="E77" s="5" t="s">
        <v>5</v>
      </c>
      <c r="F77" s="5" t="s">
        <v>6</v>
      </c>
      <c r="G77" s="6" t="s">
        <v>7</v>
      </c>
      <c r="H77" s="6" t="s">
        <v>8</v>
      </c>
      <c r="I77" s="4" t="s">
        <v>9</v>
      </c>
      <c r="J77" s="7"/>
      <c r="K77" s="8"/>
      <c r="L77" s="9"/>
      <c r="M77" s="4" t="s">
        <v>10</v>
      </c>
    </row>
    <row r="78" spans="1:13" x14ac:dyDescent="0.25">
      <c r="A78" s="10"/>
      <c r="B78" s="10"/>
      <c r="C78" s="5" t="s">
        <v>11</v>
      </c>
      <c r="D78" s="10"/>
      <c r="E78" s="5" t="s">
        <v>12</v>
      </c>
      <c r="F78" s="5" t="s">
        <v>13</v>
      </c>
      <c r="G78" s="11">
        <v>22100</v>
      </c>
      <c r="H78" s="11">
        <v>12000</v>
      </c>
      <c r="I78" s="10"/>
      <c r="J78" s="12"/>
      <c r="K78" s="13"/>
      <c r="L78" s="14"/>
      <c r="M78" s="10"/>
    </row>
    <row r="79" spans="1:13" x14ac:dyDescent="0.25">
      <c r="A79" s="15"/>
      <c r="B79" s="15"/>
      <c r="C79" s="15"/>
      <c r="D79" s="15"/>
      <c r="E79" s="16"/>
      <c r="F79" s="15"/>
      <c r="G79" s="17"/>
      <c r="H79" s="17"/>
      <c r="I79" s="15"/>
      <c r="J79" s="18" t="s">
        <v>14</v>
      </c>
      <c r="K79" s="18" t="s">
        <v>15</v>
      </c>
      <c r="L79" s="19" t="s">
        <v>16</v>
      </c>
      <c r="M79" s="15"/>
    </row>
    <row r="80" spans="1:13" x14ac:dyDescent="0.25">
      <c r="A80" s="20" t="s">
        <v>17</v>
      </c>
      <c r="B80" s="21" t="s">
        <v>18</v>
      </c>
      <c r="C80" s="22">
        <v>1404886646</v>
      </c>
      <c r="D80" s="23" t="s">
        <v>19</v>
      </c>
      <c r="E80" s="24">
        <v>44958</v>
      </c>
      <c r="F80" s="25">
        <v>172.63000000000002</v>
      </c>
      <c r="G80" s="26">
        <v>3815123.0000000005</v>
      </c>
      <c r="H80" s="26">
        <v>2071560.0000000002</v>
      </c>
      <c r="I80" s="27" t="s">
        <v>20</v>
      </c>
      <c r="J80" s="28"/>
      <c r="K80" s="29"/>
      <c r="L80" s="71"/>
      <c r="M80" s="31"/>
    </row>
    <row r="81" spans="1:13" x14ac:dyDescent="0.25">
      <c r="A81" s="32" t="s">
        <v>21</v>
      </c>
      <c r="B81" s="33">
        <v>2122</v>
      </c>
      <c r="C81" s="34">
        <v>5886683.0000000009</v>
      </c>
      <c r="D81" s="35" t="s">
        <v>22</v>
      </c>
      <c r="E81" s="36"/>
      <c r="F81" s="37"/>
      <c r="G81" s="38">
        <v>0</v>
      </c>
      <c r="H81" s="38">
        <v>0</v>
      </c>
      <c r="I81" s="39" t="s">
        <v>23</v>
      </c>
      <c r="J81" s="40"/>
      <c r="K81" s="41"/>
      <c r="L81" s="72"/>
      <c r="M81" s="42"/>
    </row>
    <row r="82" spans="1:13" x14ac:dyDescent="0.25">
      <c r="A82" s="20" t="s">
        <v>24</v>
      </c>
      <c r="B82" s="43">
        <v>44974</v>
      </c>
      <c r="C82" s="22">
        <v>1398999963</v>
      </c>
      <c r="D82" s="23" t="s">
        <v>25</v>
      </c>
      <c r="E82" s="24"/>
      <c r="F82" s="25"/>
      <c r="G82" s="26">
        <v>0</v>
      </c>
      <c r="H82" s="26">
        <v>0</v>
      </c>
      <c r="I82" s="27" t="s">
        <v>23</v>
      </c>
      <c r="J82" s="28"/>
      <c r="K82" s="29"/>
      <c r="L82" s="71"/>
      <c r="M82" s="31"/>
    </row>
    <row r="83" spans="1:13" x14ac:dyDescent="0.25">
      <c r="A83" s="32"/>
      <c r="B83" s="74"/>
      <c r="C83" s="34"/>
      <c r="D83" s="35" t="s">
        <v>27</v>
      </c>
      <c r="E83" s="36"/>
      <c r="F83" s="75"/>
      <c r="G83" s="38">
        <v>0</v>
      </c>
      <c r="H83" s="38">
        <v>0</v>
      </c>
      <c r="I83" s="39" t="s">
        <v>28</v>
      </c>
      <c r="J83" s="40"/>
      <c r="K83" s="41"/>
      <c r="L83" s="72"/>
      <c r="M83" s="42"/>
    </row>
    <row r="84" spans="1:13" x14ac:dyDescent="0.25">
      <c r="A84" s="20"/>
      <c r="B84" s="43"/>
      <c r="C84" s="22"/>
      <c r="D84" s="23" t="s">
        <v>29</v>
      </c>
      <c r="E84" s="24"/>
      <c r="F84" s="25"/>
      <c r="G84" s="26">
        <v>0</v>
      </c>
      <c r="H84" s="26">
        <v>0</v>
      </c>
      <c r="I84" s="27" t="s">
        <v>23</v>
      </c>
      <c r="J84" s="28"/>
      <c r="K84" s="29"/>
      <c r="L84" s="71"/>
      <c r="M84" s="31"/>
    </row>
    <row r="85" spans="1:13" x14ac:dyDescent="0.25">
      <c r="A85" s="32"/>
      <c r="B85" s="74"/>
      <c r="C85" s="34"/>
      <c r="D85" s="35" t="s">
        <v>30</v>
      </c>
      <c r="E85" s="36"/>
      <c r="F85" s="76"/>
      <c r="G85" s="38">
        <v>0</v>
      </c>
      <c r="H85" s="38">
        <v>0</v>
      </c>
      <c r="I85" s="39" t="s">
        <v>23</v>
      </c>
      <c r="J85" s="40"/>
      <c r="K85" s="41"/>
      <c r="L85" s="72"/>
      <c r="M85" s="42"/>
    </row>
    <row r="86" spans="1:13" x14ac:dyDescent="0.25">
      <c r="A86" s="20"/>
      <c r="B86" s="43"/>
      <c r="C86" s="22"/>
      <c r="D86" s="23" t="s">
        <v>31</v>
      </c>
      <c r="E86" s="24"/>
      <c r="F86" s="53"/>
      <c r="G86" s="26">
        <v>0</v>
      </c>
      <c r="H86" s="26">
        <v>0</v>
      </c>
      <c r="I86" s="27" t="s">
        <v>23</v>
      </c>
      <c r="J86" s="28"/>
      <c r="K86" s="29"/>
      <c r="L86" s="71"/>
      <c r="M86" s="31"/>
    </row>
    <row r="87" spans="1:13" x14ac:dyDescent="0.25">
      <c r="A87" s="55"/>
      <c r="B87" s="56"/>
      <c r="C87" s="57">
        <f>+C81-G88</f>
        <v>0</v>
      </c>
      <c r="D87" s="56" t="s">
        <v>32</v>
      </c>
      <c r="E87" s="58"/>
      <c r="F87" s="59">
        <f>SUM(F80:F86)</f>
        <v>172.63000000000002</v>
      </c>
      <c r="G87" s="60">
        <f>SUM(G80:G86)</f>
        <v>3815123.0000000005</v>
      </c>
      <c r="H87" s="60">
        <f>SUM(H80:H86)</f>
        <v>2071560.0000000002</v>
      </c>
      <c r="I87" s="61">
        <f>+G87+H87</f>
        <v>5886683.0000000009</v>
      </c>
      <c r="J87" s="70">
        <f>+SUM(J68:J86,K68:K86)</f>
        <v>5857.5999999999985</v>
      </c>
      <c r="K87" s="70">
        <f>+SUM(K68:K86)</f>
        <v>1265.6499999999999</v>
      </c>
      <c r="L87" s="61">
        <f>+SUM(L68:L86)</f>
        <v>27970865</v>
      </c>
      <c r="M87" s="60"/>
    </row>
    <row r="88" spans="1:13" x14ac:dyDescent="0.25">
      <c r="A88" s="56"/>
      <c r="B88" s="56"/>
      <c r="C88" s="56"/>
      <c r="D88" s="56"/>
      <c r="E88" s="62"/>
      <c r="F88" s="63"/>
      <c r="G88" s="64">
        <f>SUM(G87:H87)</f>
        <v>5886683.0000000009</v>
      </c>
      <c r="H88" s="65"/>
      <c r="I88" s="66"/>
      <c r="J88" s="67"/>
      <c r="K88" s="68"/>
      <c r="L88" s="69"/>
      <c r="M88" s="60"/>
    </row>
    <row r="89" spans="1:13" ht="19.5" x14ac:dyDescent="0.25">
      <c r="A89" s="1" t="s">
        <v>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</row>
    <row r="90" spans="1:13" ht="38.25" x14ac:dyDescent="0.25">
      <c r="A90" s="4" t="s">
        <v>1</v>
      </c>
      <c r="B90" s="4" t="s">
        <v>2</v>
      </c>
      <c r="C90" s="5" t="s">
        <v>3</v>
      </c>
      <c r="D90" s="4" t="s">
        <v>4</v>
      </c>
      <c r="E90" s="5" t="s">
        <v>5</v>
      </c>
      <c r="F90" s="5" t="s">
        <v>6</v>
      </c>
      <c r="G90" s="6" t="s">
        <v>7</v>
      </c>
      <c r="H90" s="6" t="s">
        <v>8</v>
      </c>
      <c r="I90" s="4" t="s">
        <v>9</v>
      </c>
      <c r="J90" s="7"/>
      <c r="K90" s="8"/>
      <c r="L90" s="9"/>
      <c r="M90" s="4" t="s">
        <v>10</v>
      </c>
    </row>
    <row r="91" spans="1:13" x14ac:dyDescent="0.25">
      <c r="A91" s="10"/>
      <c r="B91" s="10"/>
      <c r="C91" s="5" t="s">
        <v>11</v>
      </c>
      <c r="D91" s="10"/>
      <c r="E91" s="5" t="s">
        <v>12</v>
      </c>
      <c r="F91" s="5" t="s">
        <v>13</v>
      </c>
      <c r="G91" s="11">
        <v>22100</v>
      </c>
      <c r="H91" s="11">
        <v>12000</v>
      </c>
      <c r="I91" s="10"/>
      <c r="J91" s="12"/>
      <c r="K91" s="13"/>
      <c r="L91" s="14"/>
      <c r="M91" s="10"/>
    </row>
    <row r="92" spans="1:13" x14ac:dyDescent="0.25">
      <c r="A92" s="15"/>
      <c r="B92" s="15"/>
      <c r="C92" s="15"/>
      <c r="D92" s="15"/>
      <c r="E92" s="16"/>
      <c r="F92" s="15"/>
      <c r="G92" s="17"/>
      <c r="H92" s="17"/>
      <c r="I92" s="15"/>
      <c r="J92" s="18" t="s">
        <v>14</v>
      </c>
      <c r="K92" s="18" t="s">
        <v>15</v>
      </c>
      <c r="L92" s="19" t="s">
        <v>16</v>
      </c>
      <c r="M92" s="15"/>
    </row>
    <row r="93" spans="1:13" x14ac:dyDescent="0.25">
      <c r="A93" s="20" t="s">
        <v>17</v>
      </c>
      <c r="B93" s="21" t="s">
        <v>18</v>
      </c>
      <c r="C93" s="22">
        <v>1398999963</v>
      </c>
      <c r="D93" s="23" t="s">
        <v>19</v>
      </c>
      <c r="E93" s="24">
        <v>44959</v>
      </c>
      <c r="F93" s="25">
        <v>93.98</v>
      </c>
      <c r="G93" s="26">
        <v>2076958</v>
      </c>
      <c r="H93" s="26">
        <v>1127760</v>
      </c>
      <c r="I93" s="27" t="s">
        <v>20</v>
      </c>
      <c r="J93" s="28"/>
      <c r="K93" s="29"/>
      <c r="L93" s="71"/>
      <c r="M93" s="31"/>
    </row>
    <row r="94" spans="1:13" x14ac:dyDescent="0.25">
      <c r="A94" s="32" t="s">
        <v>21</v>
      </c>
      <c r="B94" s="33">
        <v>2123</v>
      </c>
      <c r="C94" s="34">
        <v>31289136.999999985</v>
      </c>
      <c r="D94" s="35" t="s">
        <v>22</v>
      </c>
      <c r="E94" s="36">
        <v>44960</v>
      </c>
      <c r="F94" s="37">
        <v>125.77000000000001</v>
      </c>
      <c r="G94" s="38">
        <v>2779517</v>
      </c>
      <c r="H94" s="38">
        <v>1509240.0000000002</v>
      </c>
      <c r="I94" s="39" t="s">
        <v>23</v>
      </c>
      <c r="J94" s="40"/>
      <c r="K94" s="41"/>
      <c r="L94" s="72"/>
      <c r="M94" s="42"/>
    </row>
    <row r="95" spans="1:13" x14ac:dyDescent="0.25">
      <c r="A95" s="20" t="s">
        <v>24</v>
      </c>
      <c r="B95" s="43">
        <v>44974</v>
      </c>
      <c r="C95" s="22">
        <v>1367710826</v>
      </c>
      <c r="D95" s="23" t="s">
        <v>25</v>
      </c>
      <c r="E95" s="24">
        <v>44961</v>
      </c>
      <c r="F95" s="25">
        <v>108.74</v>
      </c>
      <c r="G95" s="26">
        <v>2403154</v>
      </c>
      <c r="H95" s="26">
        <v>1304880</v>
      </c>
      <c r="I95" s="27" t="s">
        <v>23</v>
      </c>
      <c r="J95" s="28"/>
      <c r="K95" s="29"/>
      <c r="L95" s="71"/>
      <c r="M95" s="31"/>
    </row>
    <row r="96" spans="1:13" x14ac:dyDescent="0.25">
      <c r="A96" s="32"/>
      <c r="B96" s="74"/>
      <c r="C96" s="34"/>
      <c r="D96" s="35" t="s">
        <v>27</v>
      </c>
      <c r="E96" s="36">
        <v>44962</v>
      </c>
      <c r="F96" s="75">
        <v>125.71</v>
      </c>
      <c r="G96" s="38">
        <v>2778191</v>
      </c>
      <c r="H96" s="38">
        <v>1508520</v>
      </c>
      <c r="I96" s="39" t="s">
        <v>28</v>
      </c>
      <c r="J96" s="40"/>
      <c r="K96" s="41"/>
      <c r="L96" s="72"/>
      <c r="M96" s="42"/>
    </row>
    <row r="97" spans="1:13" x14ac:dyDescent="0.25">
      <c r="A97" s="20"/>
      <c r="B97" s="43"/>
      <c r="C97" s="22"/>
      <c r="D97" s="23" t="s">
        <v>29</v>
      </c>
      <c r="E97" s="24">
        <v>44963</v>
      </c>
      <c r="F97" s="25">
        <v>156.80999999999997</v>
      </c>
      <c r="G97" s="26">
        <v>3465500.9999999995</v>
      </c>
      <c r="H97" s="26">
        <v>1881719.9999999998</v>
      </c>
      <c r="I97" s="27" t="s">
        <v>23</v>
      </c>
      <c r="J97" s="28"/>
      <c r="K97" s="29"/>
      <c r="L97" s="71"/>
      <c r="M97" s="31"/>
    </row>
    <row r="98" spans="1:13" x14ac:dyDescent="0.25">
      <c r="A98" s="32"/>
      <c r="B98" s="74"/>
      <c r="C98" s="34"/>
      <c r="D98" s="35" t="s">
        <v>30</v>
      </c>
      <c r="E98" s="36">
        <v>44964</v>
      </c>
      <c r="F98" s="76">
        <v>148</v>
      </c>
      <c r="G98" s="38">
        <v>3270800</v>
      </c>
      <c r="H98" s="38">
        <v>1776000</v>
      </c>
      <c r="I98" s="39" t="s">
        <v>23</v>
      </c>
      <c r="J98" s="40"/>
      <c r="K98" s="41"/>
      <c r="L98" s="72"/>
      <c r="M98" s="42"/>
    </row>
    <row r="99" spans="1:13" x14ac:dyDescent="0.25">
      <c r="A99" s="20"/>
      <c r="B99" s="43"/>
      <c r="C99" s="22"/>
      <c r="D99" s="23" t="s">
        <v>31</v>
      </c>
      <c r="E99" s="24">
        <v>44965</v>
      </c>
      <c r="F99" s="53">
        <v>158.56</v>
      </c>
      <c r="G99" s="26">
        <v>3504176</v>
      </c>
      <c r="H99" s="26">
        <v>1902720</v>
      </c>
      <c r="I99" s="27" t="s">
        <v>23</v>
      </c>
      <c r="J99" s="28"/>
      <c r="K99" s="29"/>
      <c r="L99" s="71"/>
      <c r="M99" s="31"/>
    </row>
    <row r="100" spans="1:13" x14ac:dyDescent="0.25">
      <c r="A100" s="55"/>
      <c r="B100" s="56"/>
      <c r="C100" s="57">
        <f>+C94-G101</f>
        <v>0</v>
      </c>
      <c r="D100" s="56" t="s">
        <v>32</v>
      </c>
      <c r="E100" s="58"/>
      <c r="F100" s="59">
        <f>SUM(F93:F99)</f>
        <v>917.56999999999994</v>
      </c>
      <c r="G100" s="60">
        <f>SUM(G93:G99)</f>
        <v>20278297</v>
      </c>
      <c r="H100" s="60">
        <f>SUM(H93:H99)</f>
        <v>11010840</v>
      </c>
      <c r="I100" s="61">
        <f>+G100+H100</f>
        <v>31289137</v>
      </c>
      <c r="J100" s="70">
        <f>+SUM(J81:J99,K81:K99)</f>
        <v>7123.2499999999982</v>
      </c>
      <c r="K100" s="70">
        <f>+SUM(K81:K99)</f>
        <v>1265.6499999999999</v>
      </c>
      <c r="L100" s="61">
        <f>+SUM(L81:L99)</f>
        <v>27970865</v>
      </c>
      <c r="M100" s="60"/>
    </row>
    <row r="101" spans="1:13" x14ac:dyDescent="0.25">
      <c r="A101" s="56"/>
      <c r="B101" s="56"/>
      <c r="C101" s="56"/>
      <c r="D101" s="56"/>
      <c r="E101" s="62"/>
      <c r="F101" s="63"/>
      <c r="G101" s="64">
        <f>SUM(G100:H100)</f>
        <v>31289137</v>
      </c>
      <c r="H101" s="65"/>
      <c r="I101" s="66"/>
      <c r="J101" s="67"/>
      <c r="K101" s="68"/>
      <c r="L101" s="69"/>
      <c r="M101" s="60"/>
    </row>
    <row r="102" spans="1:13" ht="19.5" x14ac:dyDescent="0.25">
      <c r="A102" s="1" t="s">
        <v>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</row>
    <row r="103" spans="1:13" ht="38.25" x14ac:dyDescent="0.25">
      <c r="A103" s="4" t="s">
        <v>1</v>
      </c>
      <c r="B103" s="4" t="s">
        <v>2</v>
      </c>
      <c r="C103" s="5" t="s">
        <v>3</v>
      </c>
      <c r="D103" s="4" t="s">
        <v>4</v>
      </c>
      <c r="E103" s="5" t="s">
        <v>5</v>
      </c>
      <c r="F103" s="5" t="s">
        <v>6</v>
      </c>
      <c r="G103" s="6" t="s">
        <v>7</v>
      </c>
      <c r="H103" s="6" t="s">
        <v>8</v>
      </c>
      <c r="I103" s="4" t="s">
        <v>9</v>
      </c>
      <c r="J103" s="7"/>
      <c r="K103" s="8"/>
      <c r="L103" s="9"/>
      <c r="M103" s="4" t="s">
        <v>10</v>
      </c>
    </row>
    <row r="104" spans="1:13" x14ac:dyDescent="0.25">
      <c r="A104" s="10"/>
      <c r="B104" s="10"/>
      <c r="C104" s="5" t="s">
        <v>11</v>
      </c>
      <c r="D104" s="10"/>
      <c r="E104" s="5" t="s">
        <v>12</v>
      </c>
      <c r="F104" s="5" t="s">
        <v>13</v>
      </c>
      <c r="G104" s="11">
        <v>22100</v>
      </c>
      <c r="H104" s="11">
        <v>12000</v>
      </c>
      <c r="I104" s="10"/>
      <c r="J104" s="12"/>
      <c r="K104" s="13"/>
      <c r="L104" s="14"/>
      <c r="M104" s="10"/>
    </row>
    <row r="105" spans="1:13" x14ac:dyDescent="0.25">
      <c r="A105" s="15"/>
      <c r="B105" s="15"/>
      <c r="C105" s="15"/>
      <c r="D105" s="15"/>
      <c r="E105" s="16"/>
      <c r="F105" s="15"/>
      <c r="G105" s="17"/>
      <c r="H105" s="17"/>
      <c r="I105" s="15"/>
      <c r="J105" s="18" t="s">
        <v>14</v>
      </c>
      <c r="K105" s="18" t="s">
        <v>15</v>
      </c>
      <c r="L105" s="19" t="s">
        <v>16</v>
      </c>
      <c r="M105" s="15"/>
    </row>
    <row r="106" spans="1:13" x14ac:dyDescent="0.25">
      <c r="A106" s="20" t="s">
        <v>17</v>
      </c>
      <c r="B106" s="21" t="s">
        <v>18</v>
      </c>
      <c r="C106" s="22">
        <v>1367710826</v>
      </c>
      <c r="D106" s="23" t="s">
        <v>19</v>
      </c>
      <c r="E106" s="24">
        <v>44966</v>
      </c>
      <c r="F106" s="25">
        <v>75.13000000000001</v>
      </c>
      <c r="G106" s="26">
        <v>1660373.0000000002</v>
      </c>
      <c r="H106" s="26">
        <v>901560.00000000012</v>
      </c>
      <c r="I106" s="27" t="s">
        <v>20</v>
      </c>
      <c r="J106" s="28"/>
      <c r="K106" s="29"/>
      <c r="L106" s="71"/>
      <c r="M106" s="31"/>
    </row>
    <row r="107" spans="1:13" x14ac:dyDescent="0.25">
      <c r="A107" s="32" t="s">
        <v>21</v>
      </c>
      <c r="B107" s="33">
        <v>2124</v>
      </c>
      <c r="C107" s="34">
        <v>25925889</v>
      </c>
      <c r="D107" s="35" t="s">
        <v>22</v>
      </c>
      <c r="E107" s="36">
        <v>44967</v>
      </c>
      <c r="F107" s="37">
        <v>128.94999999999999</v>
      </c>
      <c r="G107" s="38">
        <v>2849794.9999999995</v>
      </c>
      <c r="H107" s="38">
        <v>1547399.9999999998</v>
      </c>
      <c r="I107" s="39" t="s">
        <v>23</v>
      </c>
      <c r="J107" s="40"/>
      <c r="K107" s="41"/>
      <c r="L107" s="72"/>
      <c r="M107" s="42"/>
    </row>
    <row r="108" spans="1:13" x14ac:dyDescent="0.25">
      <c r="A108" s="20" t="s">
        <v>24</v>
      </c>
      <c r="B108" s="43">
        <v>44974</v>
      </c>
      <c r="C108" s="22">
        <v>1341784937</v>
      </c>
      <c r="D108" s="23" t="s">
        <v>25</v>
      </c>
      <c r="E108" s="24">
        <v>44968</v>
      </c>
      <c r="F108" s="25">
        <v>92.13000000000001</v>
      </c>
      <c r="G108" s="26">
        <v>2036073.0000000002</v>
      </c>
      <c r="H108" s="26">
        <v>1105560</v>
      </c>
      <c r="I108" s="27" t="s">
        <v>23</v>
      </c>
      <c r="J108" s="28"/>
      <c r="K108" s="29"/>
      <c r="L108" s="71"/>
      <c r="M108" s="31"/>
    </row>
    <row r="109" spans="1:13" x14ac:dyDescent="0.25">
      <c r="A109" s="32"/>
      <c r="B109" s="74"/>
      <c r="C109" s="34"/>
      <c r="D109" s="35" t="s">
        <v>27</v>
      </c>
      <c r="E109" s="36">
        <v>44969</v>
      </c>
      <c r="F109" s="75">
        <v>0</v>
      </c>
      <c r="G109" s="38">
        <v>0</v>
      </c>
      <c r="H109" s="38">
        <v>0</v>
      </c>
      <c r="I109" s="39" t="s">
        <v>28</v>
      </c>
      <c r="J109" s="40"/>
      <c r="K109" s="41"/>
      <c r="L109" s="72"/>
      <c r="M109" s="42"/>
    </row>
    <row r="110" spans="1:13" x14ac:dyDescent="0.25">
      <c r="A110" s="20"/>
      <c r="B110" s="43"/>
      <c r="C110" s="22"/>
      <c r="D110" s="23" t="s">
        <v>29</v>
      </c>
      <c r="E110" s="24">
        <v>44970</v>
      </c>
      <c r="F110" s="25">
        <v>157.15</v>
      </c>
      <c r="G110" s="26">
        <v>3473015</v>
      </c>
      <c r="H110" s="26">
        <v>1885800</v>
      </c>
      <c r="I110" s="27" t="s">
        <v>23</v>
      </c>
      <c r="J110" s="28"/>
      <c r="K110" s="29"/>
      <c r="L110" s="71"/>
      <c r="M110" s="31"/>
    </row>
    <row r="111" spans="1:13" x14ac:dyDescent="0.25">
      <c r="A111" s="32"/>
      <c r="B111" s="74"/>
      <c r="C111" s="34"/>
      <c r="D111" s="35" t="s">
        <v>30</v>
      </c>
      <c r="E111" s="36">
        <v>44971</v>
      </c>
      <c r="F111" s="76">
        <v>143.67000000000002</v>
      </c>
      <c r="G111" s="38">
        <v>3175107.0000000005</v>
      </c>
      <c r="H111" s="38">
        <v>1724040.0000000002</v>
      </c>
      <c r="I111" s="39" t="s">
        <v>23</v>
      </c>
      <c r="J111" s="40"/>
      <c r="K111" s="41"/>
      <c r="L111" s="72"/>
      <c r="M111" s="42"/>
    </row>
    <row r="112" spans="1:13" x14ac:dyDescent="0.25">
      <c r="A112" s="20"/>
      <c r="B112" s="43"/>
      <c r="C112" s="22"/>
      <c r="D112" s="23" t="s">
        <v>31</v>
      </c>
      <c r="E112" s="24">
        <v>44972</v>
      </c>
      <c r="F112" s="53">
        <v>163.25999999999996</v>
      </c>
      <c r="G112" s="26">
        <v>3608045.9999999991</v>
      </c>
      <c r="H112" s="26">
        <v>1959119.9999999995</v>
      </c>
      <c r="I112" s="27" t="s">
        <v>23</v>
      </c>
      <c r="J112" s="28"/>
      <c r="K112" s="29"/>
      <c r="L112" s="71"/>
      <c r="M112" s="31"/>
    </row>
    <row r="113" spans="1:13" x14ac:dyDescent="0.25">
      <c r="A113" s="55"/>
      <c r="B113" s="56"/>
      <c r="C113" s="57">
        <f>+C107-G114</f>
        <v>0</v>
      </c>
      <c r="D113" s="56" t="s">
        <v>32</v>
      </c>
      <c r="E113" s="58"/>
      <c r="F113" s="59">
        <f>SUM(F106:F112)</f>
        <v>760.29</v>
      </c>
      <c r="G113" s="60">
        <f>SUM(G106:G112)</f>
        <v>16802409</v>
      </c>
      <c r="H113" s="60">
        <f>SUM(H106:H112)</f>
        <v>9123480</v>
      </c>
      <c r="I113" s="61">
        <f>+G113+H113</f>
        <v>25925889</v>
      </c>
      <c r="J113" s="70">
        <f>+SUM(J94:J112,K94:K112)</f>
        <v>8388.8999999999978</v>
      </c>
      <c r="K113" s="70">
        <f>+SUM(K94:K112)</f>
        <v>1265.6499999999999</v>
      </c>
      <c r="L113" s="61">
        <f>+SUM(L94:L112)</f>
        <v>27970865</v>
      </c>
      <c r="M113" s="60"/>
    </row>
    <row r="114" spans="1:13" x14ac:dyDescent="0.25">
      <c r="A114" s="56"/>
      <c r="B114" s="56"/>
      <c r="C114" s="56"/>
      <c r="D114" s="56"/>
      <c r="E114" s="62"/>
      <c r="F114" s="63"/>
      <c r="G114" s="64">
        <f>SUM(G113:H113)</f>
        <v>25925889</v>
      </c>
      <c r="H114" s="65"/>
      <c r="I114" s="66"/>
      <c r="J114" s="67"/>
      <c r="K114" s="68"/>
      <c r="L114" s="69"/>
      <c r="M114" s="60"/>
    </row>
    <row r="115" spans="1:13" ht="19.5" x14ac:dyDescent="0.25">
      <c r="A115" s="1" t="s">
        <v>0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</row>
    <row r="116" spans="1:13" ht="38.25" x14ac:dyDescent="0.25">
      <c r="A116" s="4" t="s">
        <v>1</v>
      </c>
      <c r="B116" s="4" t="s">
        <v>2</v>
      </c>
      <c r="C116" s="5" t="s">
        <v>3</v>
      </c>
      <c r="D116" s="4" t="s">
        <v>4</v>
      </c>
      <c r="E116" s="5" t="s">
        <v>5</v>
      </c>
      <c r="F116" s="5" t="s">
        <v>6</v>
      </c>
      <c r="G116" s="6" t="s">
        <v>7</v>
      </c>
      <c r="H116" s="6" t="s">
        <v>8</v>
      </c>
      <c r="I116" s="4" t="s">
        <v>9</v>
      </c>
      <c r="J116" s="7"/>
      <c r="K116" s="8"/>
      <c r="L116" s="9"/>
      <c r="M116" s="4" t="s">
        <v>10</v>
      </c>
    </row>
    <row r="117" spans="1:13" x14ac:dyDescent="0.25">
      <c r="A117" s="10"/>
      <c r="B117" s="10"/>
      <c r="C117" s="5" t="s">
        <v>11</v>
      </c>
      <c r="D117" s="10"/>
      <c r="E117" s="5" t="s">
        <v>12</v>
      </c>
      <c r="F117" s="5" t="s">
        <v>13</v>
      </c>
      <c r="G117" s="11">
        <v>22100</v>
      </c>
      <c r="H117" s="11">
        <v>12000</v>
      </c>
      <c r="I117" s="10"/>
      <c r="J117" s="12"/>
      <c r="K117" s="13"/>
      <c r="L117" s="14"/>
      <c r="M117" s="10"/>
    </row>
    <row r="118" spans="1:13" x14ac:dyDescent="0.25">
      <c r="A118" s="15"/>
      <c r="B118" s="15"/>
      <c r="C118" s="15"/>
      <c r="D118" s="15"/>
      <c r="E118" s="16"/>
      <c r="F118" s="15"/>
      <c r="G118" s="17"/>
      <c r="H118" s="17"/>
      <c r="I118" s="15"/>
      <c r="J118" s="18" t="s">
        <v>14</v>
      </c>
      <c r="K118" s="18" t="s">
        <v>15</v>
      </c>
      <c r="L118" s="19" t="s">
        <v>16</v>
      </c>
      <c r="M118" s="15"/>
    </row>
    <row r="119" spans="1:13" x14ac:dyDescent="0.25">
      <c r="A119" s="20" t="s">
        <v>17</v>
      </c>
      <c r="B119" s="21" t="s">
        <v>18</v>
      </c>
      <c r="C119" s="22">
        <v>1341784937</v>
      </c>
      <c r="D119" s="23" t="s">
        <v>19</v>
      </c>
      <c r="E119" s="24">
        <v>44973</v>
      </c>
      <c r="F119" s="25">
        <v>73.97</v>
      </c>
      <c r="G119" s="26">
        <v>1634737</v>
      </c>
      <c r="H119" s="26">
        <v>887640</v>
      </c>
      <c r="I119" s="27" t="s">
        <v>20</v>
      </c>
      <c r="J119" s="28"/>
      <c r="K119" s="29"/>
      <c r="L119" s="71"/>
      <c r="M119" s="31"/>
    </row>
    <row r="120" spans="1:13" x14ac:dyDescent="0.25">
      <c r="A120" s="32" t="s">
        <v>21</v>
      </c>
      <c r="B120" s="33">
        <v>2138</v>
      </c>
      <c r="C120" s="34">
        <v>26356913</v>
      </c>
      <c r="D120" s="35" t="s">
        <v>22</v>
      </c>
      <c r="E120" s="36">
        <v>44974</v>
      </c>
      <c r="F120" s="37">
        <v>139.63000000000002</v>
      </c>
      <c r="G120" s="38">
        <v>3085823.0000000005</v>
      </c>
      <c r="H120" s="38">
        <v>1675560.0000000002</v>
      </c>
      <c r="I120" s="39" t="s">
        <v>23</v>
      </c>
      <c r="J120" s="40"/>
      <c r="K120" s="41"/>
      <c r="L120" s="72"/>
      <c r="M120" s="42"/>
    </row>
    <row r="121" spans="1:13" x14ac:dyDescent="0.25">
      <c r="A121" s="20" t="s">
        <v>24</v>
      </c>
      <c r="B121" s="43">
        <v>44980</v>
      </c>
      <c r="C121" s="22">
        <v>1315428024</v>
      </c>
      <c r="D121" s="23" t="s">
        <v>25</v>
      </c>
      <c r="E121" s="24">
        <v>44975</v>
      </c>
      <c r="F121" s="25">
        <v>88.350000000000009</v>
      </c>
      <c r="G121" s="26">
        <v>1952535.0000000002</v>
      </c>
      <c r="H121" s="26">
        <v>1060200</v>
      </c>
      <c r="I121" s="27" t="s">
        <v>23</v>
      </c>
      <c r="J121" s="28"/>
      <c r="K121" s="29"/>
      <c r="L121" s="71"/>
      <c r="M121" s="31"/>
    </row>
    <row r="122" spans="1:13" x14ac:dyDescent="0.25">
      <c r="A122" s="32"/>
      <c r="B122" s="74"/>
      <c r="C122" s="34"/>
      <c r="D122" s="35" t="s">
        <v>27</v>
      </c>
      <c r="E122" s="36"/>
      <c r="F122" s="75"/>
      <c r="G122" s="38">
        <v>0</v>
      </c>
      <c r="H122" s="38">
        <v>0</v>
      </c>
      <c r="I122" s="39" t="s">
        <v>28</v>
      </c>
      <c r="J122" s="40"/>
      <c r="K122" s="41"/>
      <c r="L122" s="72"/>
      <c r="M122" s="42"/>
    </row>
    <row r="123" spans="1:13" x14ac:dyDescent="0.25">
      <c r="A123" s="20"/>
      <c r="B123" s="43"/>
      <c r="C123" s="22"/>
      <c r="D123" s="23" t="s">
        <v>29</v>
      </c>
      <c r="E123" s="24">
        <v>44977</v>
      </c>
      <c r="F123" s="25">
        <v>149.21</v>
      </c>
      <c r="G123" s="26">
        <v>3297541</v>
      </c>
      <c r="H123" s="26">
        <v>1790520</v>
      </c>
      <c r="I123" s="27" t="s">
        <v>23</v>
      </c>
      <c r="J123" s="28"/>
      <c r="K123" s="29"/>
      <c r="L123" s="71"/>
      <c r="M123" s="31"/>
    </row>
    <row r="124" spans="1:13" x14ac:dyDescent="0.25">
      <c r="A124" s="32"/>
      <c r="B124" s="74"/>
      <c r="C124" s="34"/>
      <c r="D124" s="35" t="s">
        <v>30</v>
      </c>
      <c r="E124" s="36">
        <v>44978</v>
      </c>
      <c r="F124" s="76">
        <v>158.49</v>
      </c>
      <c r="G124" s="38">
        <v>3502629</v>
      </c>
      <c r="H124" s="38">
        <v>1901880</v>
      </c>
      <c r="I124" s="39" t="s">
        <v>23</v>
      </c>
      <c r="J124" s="40"/>
      <c r="K124" s="41"/>
      <c r="L124" s="72"/>
      <c r="M124" s="42"/>
    </row>
    <row r="125" spans="1:13" x14ac:dyDescent="0.25">
      <c r="A125" s="20"/>
      <c r="B125" s="43"/>
      <c r="C125" s="22"/>
      <c r="D125" s="23" t="s">
        <v>31</v>
      </c>
      <c r="E125" s="24">
        <v>44979</v>
      </c>
      <c r="F125" s="53">
        <v>163.28</v>
      </c>
      <c r="G125" s="26">
        <v>3608488</v>
      </c>
      <c r="H125" s="26">
        <v>1959360</v>
      </c>
      <c r="I125" s="27" t="s">
        <v>23</v>
      </c>
      <c r="J125" s="28"/>
      <c r="K125" s="29"/>
      <c r="L125" s="71"/>
      <c r="M125" s="31"/>
    </row>
    <row r="126" spans="1:13" x14ac:dyDescent="0.25">
      <c r="A126" s="55"/>
      <c r="B126" s="56"/>
      <c r="C126" s="57">
        <f>+C120-G127</f>
        <v>0</v>
      </c>
      <c r="D126" s="56" t="s">
        <v>32</v>
      </c>
      <c r="E126" s="58"/>
      <c r="F126" s="59">
        <f>SUM(F119:F125)</f>
        <v>772.93000000000006</v>
      </c>
      <c r="G126" s="60">
        <f>SUM(G119:G125)</f>
        <v>17081753</v>
      </c>
      <c r="H126" s="60">
        <f>SUM(H119:H125)</f>
        <v>9275160</v>
      </c>
      <c r="I126" s="61">
        <f>+G126+H126</f>
        <v>26356913</v>
      </c>
      <c r="J126" s="70">
        <f>+SUM(J107:J125,K107:K125)</f>
        <v>9654.5499999999975</v>
      </c>
      <c r="K126" s="70">
        <f>+SUM(K107:K125)</f>
        <v>1265.6499999999999</v>
      </c>
      <c r="L126" s="61">
        <f>+SUM(L107:L125)</f>
        <v>27970865</v>
      </c>
      <c r="M126" s="60"/>
    </row>
    <row r="127" spans="1:13" x14ac:dyDescent="0.25">
      <c r="A127" s="56"/>
      <c r="B127" s="56"/>
      <c r="C127" s="56"/>
      <c r="D127" s="56"/>
      <c r="E127" s="62"/>
      <c r="F127" s="63"/>
      <c r="G127" s="64">
        <f>SUM(G126:H126)</f>
        <v>26356913</v>
      </c>
      <c r="H127" s="65"/>
      <c r="I127" s="66"/>
      <c r="J127" s="67"/>
      <c r="K127" s="68"/>
      <c r="L127" s="69"/>
      <c r="M127" s="60"/>
    </row>
    <row r="128" spans="1:13" ht="19.5" x14ac:dyDescent="0.25">
      <c r="A128" s="1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</row>
    <row r="129" spans="1:13" ht="38.25" x14ac:dyDescent="0.25">
      <c r="A129" s="4" t="s">
        <v>1</v>
      </c>
      <c r="B129" s="4" t="s">
        <v>2</v>
      </c>
      <c r="C129" s="5" t="s">
        <v>3</v>
      </c>
      <c r="D129" s="4" t="s">
        <v>4</v>
      </c>
      <c r="E129" s="5" t="s">
        <v>5</v>
      </c>
      <c r="F129" s="5" t="s">
        <v>6</v>
      </c>
      <c r="G129" s="6" t="s">
        <v>7</v>
      </c>
      <c r="H129" s="6" t="s">
        <v>8</v>
      </c>
      <c r="I129" s="4" t="s">
        <v>9</v>
      </c>
      <c r="J129" s="7"/>
      <c r="K129" s="8"/>
      <c r="L129" s="9"/>
      <c r="M129" s="4" t="s">
        <v>10</v>
      </c>
    </row>
    <row r="130" spans="1:13" x14ac:dyDescent="0.25">
      <c r="A130" s="10"/>
      <c r="B130" s="10"/>
      <c r="C130" s="5" t="s">
        <v>11</v>
      </c>
      <c r="D130" s="10"/>
      <c r="E130" s="5" t="s">
        <v>12</v>
      </c>
      <c r="F130" s="5" t="s">
        <v>13</v>
      </c>
      <c r="G130" s="11">
        <v>22100</v>
      </c>
      <c r="H130" s="11">
        <v>12000</v>
      </c>
      <c r="I130" s="10"/>
      <c r="J130" s="12"/>
      <c r="K130" s="13"/>
      <c r="L130" s="14"/>
      <c r="M130" s="10"/>
    </row>
    <row r="131" spans="1:13" x14ac:dyDescent="0.25">
      <c r="A131" s="15"/>
      <c r="B131" s="15"/>
      <c r="C131" s="15"/>
      <c r="D131" s="15"/>
      <c r="E131" s="16"/>
      <c r="F131" s="15"/>
      <c r="G131" s="17"/>
      <c r="H131" s="17"/>
      <c r="I131" s="15"/>
      <c r="J131" s="18" t="s">
        <v>14</v>
      </c>
      <c r="K131" s="18" t="s">
        <v>15</v>
      </c>
      <c r="L131" s="19" t="s">
        <v>16</v>
      </c>
      <c r="M131" s="15"/>
    </row>
    <row r="132" spans="1:13" x14ac:dyDescent="0.25">
      <c r="A132" s="20" t="s">
        <v>17</v>
      </c>
      <c r="B132" s="21" t="s">
        <v>18</v>
      </c>
      <c r="C132" s="22">
        <v>1315428024</v>
      </c>
      <c r="D132" s="23" t="s">
        <v>19</v>
      </c>
      <c r="E132" s="24">
        <v>44980</v>
      </c>
      <c r="F132" s="25">
        <v>92.61999999999999</v>
      </c>
      <c r="G132" s="26">
        <v>2046901.9999999998</v>
      </c>
      <c r="H132" s="26">
        <v>1111440</v>
      </c>
      <c r="I132" s="27" t="s">
        <v>20</v>
      </c>
      <c r="J132" s="28"/>
      <c r="K132" s="29"/>
      <c r="L132" s="71"/>
      <c r="M132" s="31"/>
    </row>
    <row r="133" spans="1:13" x14ac:dyDescent="0.25">
      <c r="A133" s="32" t="s">
        <v>21</v>
      </c>
      <c r="B133" s="33">
        <v>2154</v>
      </c>
      <c r="C133" s="34">
        <v>21313864</v>
      </c>
      <c r="D133" s="35" t="s">
        <v>22</v>
      </c>
      <c r="E133" s="36">
        <v>44981</v>
      </c>
      <c r="F133" s="37">
        <v>132.33000000000001</v>
      </c>
      <c r="G133" s="38">
        <v>2924493.0000000005</v>
      </c>
      <c r="H133" s="38">
        <v>1587960.0000000002</v>
      </c>
      <c r="I133" s="39" t="s">
        <v>23</v>
      </c>
      <c r="J133" s="40"/>
      <c r="K133" s="41"/>
      <c r="L133" s="72"/>
      <c r="M133" s="42"/>
    </row>
    <row r="134" spans="1:13" x14ac:dyDescent="0.25">
      <c r="A134" s="20" t="s">
        <v>24</v>
      </c>
      <c r="B134" s="43">
        <v>44985</v>
      </c>
      <c r="C134" s="22">
        <v>1294114160</v>
      </c>
      <c r="D134" s="23" t="s">
        <v>25</v>
      </c>
      <c r="E134" s="24">
        <v>44982</v>
      </c>
      <c r="F134" s="25">
        <v>93.89</v>
      </c>
      <c r="G134" s="26">
        <v>2074969</v>
      </c>
      <c r="H134" s="26">
        <v>1126680</v>
      </c>
      <c r="I134" s="27" t="s">
        <v>23</v>
      </c>
      <c r="J134" s="28"/>
      <c r="K134" s="29"/>
      <c r="L134" s="71"/>
      <c r="M134" s="31"/>
    </row>
    <row r="135" spans="1:13" x14ac:dyDescent="0.25">
      <c r="A135" s="32"/>
      <c r="B135" s="74"/>
      <c r="C135" s="34"/>
      <c r="D135" s="35" t="s">
        <v>27</v>
      </c>
      <c r="E135" s="36"/>
      <c r="F135" s="75"/>
      <c r="G135" s="38">
        <v>0</v>
      </c>
      <c r="H135" s="38">
        <v>0</v>
      </c>
      <c r="I135" s="39" t="s">
        <v>28</v>
      </c>
      <c r="J135" s="40"/>
      <c r="K135" s="41"/>
      <c r="L135" s="72"/>
      <c r="M135" s="42"/>
    </row>
    <row r="136" spans="1:13" x14ac:dyDescent="0.25">
      <c r="A136" s="20"/>
      <c r="B136" s="43"/>
      <c r="C136" s="22"/>
      <c r="D136" s="23" t="s">
        <v>29</v>
      </c>
      <c r="E136" s="24">
        <v>44984</v>
      </c>
      <c r="F136" s="25">
        <v>157.76</v>
      </c>
      <c r="G136" s="26">
        <v>3486496</v>
      </c>
      <c r="H136" s="26">
        <v>1893120</v>
      </c>
      <c r="I136" s="27" t="s">
        <v>23</v>
      </c>
      <c r="J136" s="28"/>
      <c r="K136" s="29"/>
      <c r="L136" s="71"/>
      <c r="M136" s="31"/>
    </row>
    <row r="137" spans="1:13" x14ac:dyDescent="0.25">
      <c r="A137" s="32"/>
      <c r="B137" s="74"/>
      <c r="C137" s="34"/>
      <c r="D137" s="35" t="s">
        <v>30</v>
      </c>
      <c r="E137" s="36">
        <v>44985</v>
      </c>
      <c r="F137" s="76">
        <v>148.44</v>
      </c>
      <c r="G137" s="38">
        <v>3280524</v>
      </c>
      <c r="H137" s="38">
        <v>1781280</v>
      </c>
      <c r="I137" s="39" t="s">
        <v>23</v>
      </c>
      <c r="J137" s="40"/>
      <c r="K137" s="41"/>
      <c r="L137" s="72"/>
      <c r="M137" s="42"/>
    </row>
    <row r="138" spans="1:13" x14ac:dyDescent="0.25">
      <c r="A138" s="20"/>
      <c r="B138" s="43"/>
      <c r="C138" s="22"/>
      <c r="D138" s="23" t="s">
        <v>31</v>
      </c>
      <c r="E138" s="24"/>
      <c r="F138" s="53"/>
      <c r="G138" s="26">
        <v>0</v>
      </c>
      <c r="H138" s="26">
        <v>0</v>
      </c>
      <c r="I138" s="27" t="s">
        <v>23</v>
      </c>
      <c r="J138" s="28"/>
      <c r="K138" s="29"/>
      <c r="L138" s="71"/>
      <c r="M138" s="31"/>
    </row>
    <row r="139" spans="1:13" x14ac:dyDescent="0.25">
      <c r="A139" s="55"/>
      <c r="B139" s="56"/>
      <c r="C139" s="57">
        <f>+C133-G140</f>
        <v>0</v>
      </c>
      <c r="D139" s="56" t="s">
        <v>32</v>
      </c>
      <c r="E139" s="58"/>
      <c r="F139" s="59">
        <f>SUM(F132:F138)</f>
        <v>625.04</v>
      </c>
      <c r="G139" s="60">
        <f>SUM(G132:G138)</f>
        <v>13813384</v>
      </c>
      <c r="H139" s="60">
        <f>SUM(H132:H138)</f>
        <v>7500480</v>
      </c>
      <c r="I139" s="61">
        <f>+G139+H139</f>
        <v>21313864</v>
      </c>
      <c r="J139" s="70">
        <f>+SUM(J120:J138,K120:K138)</f>
        <v>10920.199999999997</v>
      </c>
      <c r="K139" s="70">
        <f>+SUM(K120:K138)</f>
        <v>1265.6499999999999</v>
      </c>
      <c r="L139" s="61">
        <f>+SUM(L120:L138)</f>
        <v>27970865</v>
      </c>
      <c r="M139" s="60"/>
    </row>
    <row r="140" spans="1:13" x14ac:dyDescent="0.25">
      <c r="A140" s="56"/>
      <c r="B140" s="56"/>
      <c r="C140" s="56"/>
      <c r="D140" s="56"/>
      <c r="E140" s="62"/>
      <c r="F140" s="63"/>
      <c r="G140" s="64">
        <f>SUM(G139:H139)</f>
        <v>21313864</v>
      </c>
      <c r="H140" s="65"/>
      <c r="I140" s="66"/>
      <c r="J140" s="67"/>
      <c r="K140" s="68"/>
      <c r="L140" s="69"/>
      <c r="M140" s="60"/>
    </row>
    <row r="141" spans="1:13" ht="19.5" x14ac:dyDescent="0.25">
      <c r="A141" s="1" t="s">
        <v>0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</row>
    <row r="142" spans="1:13" ht="38.25" x14ac:dyDescent="0.25">
      <c r="A142" s="4" t="s">
        <v>1</v>
      </c>
      <c r="B142" s="4" t="s">
        <v>2</v>
      </c>
      <c r="C142" s="5" t="s">
        <v>3</v>
      </c>
      <c r="D142" s="4" t="s">
        <v>4</v>
      </c>
      <c r="E142" s="5" t="s">
        <v>5</v>
      </c>
      <c r="F142" s="5" t="s">
        <v>6</v>
      </c>
      <c r="G142" s="6" t="s">
        <v>7</v>
      </c>
      <c r="H142" s="6" t="s">
        <v>8</v>
      </c>
      <c r="I142" s="4" t="s">
        <v>9</v>
      </c>
      <c r="J142" s="7"/>
      <c r="K142" s="8"/>
      <c r="L142" s="9"/>
      <c r="M142" s="4" t="s">
        <v>10</v>
      </c>
    </row>
    <row r="143" spans="1:13" x14ac:dyDescent="0.25">
      <c r="A143" s="10"/>
      <c r="B143" s="10"/>
      <c r="C143" s="5" t="s">
        <v>11</v>
      </c>
      <c r="D143" s="10"/>
      <c r="E143" s="5" t="s">
        <v>12</v>
      </c>
      <c r="F143" s="5" t="s">
        <v>13</v>
      </c>
      <c r="G143" s="11">
        <v>22100</v>
      </c>
      <c r="H143" s="11">
        <v>12000</v>
      </c>
      <c r="I143" s="10"/>
      <c r="J143" s="12"/>
      <c r="K143" s="13"/>
      <c r="L143" s="14"/>
      <c r="M143" s="10"/>
    </row>
    <row r="144" spans="1:13" x14ac:dyDescent="0.25">
      <c r="A144" s="15"/>
      <c r="B144" s="15"/>
      <c r="C144" s="15"/>
      <c r="D144" s="15"/>
      <c r="E144" s="16"/>
      <c r="F144" s="15"/>
      <c r="G144" s="17"/>
      <c r="H144" s="17"/>
      <c r="I144" s="15"/>
      <c r="J144" s="18" t="s">
        <v>14</v>
      </c>
      <c r="K144" s="18" t="s">
        <v>15</v>
      </c>
      <c r="L144" s="19" t="s">
        <v>16</v>
      </c>
      <c r="M144" s="15"/>
    </row>
    <row r="145" spans="1:13" x14ac:dyDescent="0.25">
      <c r="A145" s="20" t="s">
        <v>17</v>
      </c>
      <c r="B145" s="21" t="s">
        <v>18</v>
      </c>
      <c r="C145" s="22">
        <v>1294114160</v>
      </c>
      <c r="D145" s="23" t="s">
        <v>19</v>
      </c>
      <c r="E145" s="24"/>
      <c r="F145" s="25"/>
      <c r="G145" s="26">
        <v>0</v>
      </c>
      <c r="H145" s="26">
        <v>0</v>
      </c>
      <c r="I145" s="27" t="s">
        <v>20</v>
      </c>
      <c r="J145" s="28"/>
      <c r="K145" s="29"/>
      <c r="L145" s="71"/>
      <c r="M145" s="31"/>
    </row>
    <row r="146" spans="1:13" x14ac:dyDescent="0.25">
      <c r="A146" s="32" t="s">
        <v>21</v>
      </c>
      <c r="B146" s="33">
        <v>2162</v>
      </c>
      <c r="C146" s="34">
        <v>5372454.9999999991</v>
      </c>
      <c r="D146" s="35" t="s">
        <v>22</v>
      </c>
      <c r="E146" s="36"/>
      <c r="F146" s="37"/>
      <c r="G146" s="38">
        <v>0</v>
      </c>
      <c r="H146" s="38">
        <v>0</v>
      </c>
      <c r="I146" s="39" t="s">
        <v>23</v>
      </c>
      <c r="J146" s="40"/>
      <c r="K146" s="41"/>
      <c r="L146" s="72"/>
      <c r="M146" s="42"/>
    </row>
    <row r="147" spans="1:13" x14ac:dyDescent="0.25">
      <c r="A147" s="20" t="s">
        <v>24</v>
      </c>
      <c r="B147" s="43">
        <v>44989</v>
      </c>
      <c r="C147" s="22">
        <v>1288741705</v>
      </c>
      <c r="D147" s="23" t="s">
        <v>25</v>
      </c>
      <c r="E147" s="24"/>
      <c r="F147" s="25"/>
      <c r="G147" s="26">
        <v>0</v>
      </c>
      <c r="H147" s="26">
        <v>0</v>
      </c>
      <c r="I147" s="27" t="s">
        <v>23</v>
      </c>
      <c r="J147" s="28"/>
      <c r="K147" s="29"/>
      <c r="L147" s="71"/>
      <c r="M147" s="31"/>
    </row>
    <row r="148" spans="1:13" x14ac:dyDescent="0.25">
      <c r="A148" s="32"/>
      <c r="B148" s="74"/>
      <c r="C148" s="34"/>
      <c r="D148" s="35" t="s">
        <v>27</v>
      </c>
      <c r="E148" s="36"/>
      <c r="F148" s="75"/>
      <c r="G148" s="38">
        <v>0</v>
      </c>
      <c r="H148" s="38">
        <v>0</v>
      </c>
      <c r="I148" s="39" t="s">
        <v>28</v>
      </c>
      <c r="J148" s="40"/>
      <c r="K148" s="41"/>
      <c r="L148" s="72"/>
      <c r="M148" s="42"/>
    </row>
    <row r="149" spans="1:13" x14ac:dyDescent="0.25">
      <c r="A149" s="20"/>
      <c r="B149" s="43"/>
      <c r="C149" s="22"/>
      <c r="D149" s="23" t="s">
        <v>29</v>
      </c>
      <c r="E149" s="24"/>
      <c r="F149" s="25"/>
      <c r="G149" s="26">
        <v>0</v>
      </c>
      <c r="H149" s="26">
        <v>0</v>
      </c>
      <c r="I149" s="27" t="s">
        <v>23</v>
      </c>
      <c r="J149" s="28"/>
      <c r="K149" s="29"/>
      <c r="L149" s="71"/>
      <c r="M149" s="31"/>
    </row>
    <row r="150" spans="1:13" x14ac:dyDescent="0.25">
      <c r="A150" s="32"/>
      <c r="B150" s="74"/>
      <c r="C150" s="34"/>
      <c r="D150" s="35" t="s">
        <v>30</v>
      </c>
      <c r="E150" s="36"/>
      <c r="F150" s="76"/>
      <c r="G150" s="38">
        <v>0</v>
      </c>
      <c r="H150" s="38">
        <v>0</v>
      </c>
      <c r="I150" s="39" t="s">
        <v>23</v>
      </c>
      <c r="J150" s="40"/>
      <c r="K150" s="41"/>
      <c r="L150" s="72"/>
      <c r="M150" s="42"/>
    </row>
    <row r="151" spans="1:13" x14ac:dyDescent="0.25">
      <c r="A151" s="20"/>
      <c r="B151" s="43"/>
      <c r="C151" s="22"/>
      <c r="D151" s="23" t="s">
        <v>31</v>
      </c>
      <c r="E151" s="24">
        <v>44986</v>
      </c>
      <c r="F151" s="53">
        <v>157.54999999999998</v>
      </c>
      <c r="G151" s="26">
        <v>3481854.9999999995</v>
      </c>
      <c r="H151" s="26">
        <v>1890599.9999999998</v>
      </c>
      <c r="I151" s="27" t="s">
        <v>23</v>
      </c>
      <c r="J151" s="28"/>
      <c r="K151" s="29"/>
      <c r="L151" s="71"/>
      <c r="M151" s="31"/>
    </row>
    <row r="152" spans="1:13" x14ac:dyDescent="0.25">
      <c r="A152" s="55"/>
      <c r="B152" s="56"/>
      <c r="C152" s="57">
        <f>+C146-G153</f>
        <v>0</v>
      </c>
      <c r="D152" s="56" t="s">
        <v>32</v>
      </c>
      <c r="E152" s="58"/>
      <c r="F152" s="59">
        <f>SUM(F145:F151)</f>
        <v>157.54999999999998</v>
      </c>
      <c r="G152" s="60">
        <f>SUM(G145:G151)</f>
        <v>3481854.9999999995</v>
      </c>
      <c r="H152" s="60">
        <f>SUM(H145:H151)</f>
        <v>1890599.9999999998</v>
      </c>
      <c r="I152" s="61">
        <f>+G152+H152</f>
        <v>5372454.9999999991</v>
      </c>
      <c r="J152" s="70">
        <f>+SUM(J133:J151,K133:K151)</f>
        <v>12185.849999999997</v>
      </c>
      <c r="K152" s="70">
        <f>+SUM(K133:K151)</f>
        <v>1265.6499999999999</v>
      </c>
      <c r="L152" s="61">
        <f>+SUM(L133:L151)</f>
        <v>27970865</v>
      </c>
      <c r="M152" s="60"/>
    </row>
    <row r="153" spans="1:13" x14ac:dyDescent="0.25">
      <c r="A153" s="56"/>
      <c r="B153" s="56"/>
      <c r="C153" s="56"/>
      <c r="D153" s="56"/>
      <c r="E153" s="62"/>
      <c r="F153" s="63"/>
      <c r="G153" s="64">
        <f>SUM(G152:H152)</f>
        <v>5372454.9999999991</v>
      </c>
      <c r="H153" s="65"/>
      <c r="I153" s="66"/>
      <c r="J153" s="67"/>
      <c r="K153" s="68"/>
      <c r="L153" s="69"/>
      <c r="M153" s="60"/>
    </row>
    <row r="154" spans="1:13" ht="19.5" x14ac:dyDescent="0.25">
      <c r="A154" s="1" t="s">
        <v>0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</row>
    <row r="155" spans="1:13" ht="38.25" x14ac:dyDescent="0.25">
      <c r="A155" s="4" t="s">
        <v>1</v>
      </c>
      <c r="B155" s="4" t="s">
        <v>2</v>
      </c>
      <c r="C155" s="5" t="s">
        <v>3</v>
      </c>
      <c r="D155" s="4" t="s">
        <v>4</v>
      </c>
      <c r="E155" s="5" t="s">
        <v>5</v>
      </c>
      <c r="F155" s="5" t="s">
        <v>6</v>
      </c>
      <c r="G155" s="6" t="s">
        <v>7</v>
      </c>
      <c r="H155" s="6" t="s">
        <v>8</v>
      </c>
      <c r="I155" s="4" t="s">
        <v>9</v>
      </c>
      <c r="J155" s="7"/>
      <c r="K155" s="8"/>
      <c r="L155" s="9"/>
      <c r="M155" s="4" t="s">
        <v>10</v>
      </c>
    </row>
    <row r="156" spans="1:13" x14ac:dyDescent="0.25">
      <c r="A156" s="10"/>
      <c r="B156" s="10"/>
      <c r="C156" s="5" t="s">
        <v>11</v>
      </c>
      <c r="D156" s="10"/>
      <c r="E156" s="5" t="s">
        <v>12</v>
      </c>
      <c r="F156" s="5" t="s">
        <v>13</v>
      </c>
      <c r="G156" s="11">
        <v>22100</v>
      </c>
      <c r="H156" s="11">
        <v>12000</v>
      </c>
      <c r="I156" s="10"/>
      <c r="J156" s="12"/>
      <c r="K156" s="13"/>
      <c r="L156" s="14"/>
      <c r="M156" s="10"/>
    </row>
    <row r="157" spans="1:13" x14ac:dyDescent="0.25">
      <c r="A157" s="15"/>
      <c r="B157" s="15"/>
      <c r="C157" s="15"/>
      <c r="D157" s="15"/>
      <c r="E157" s="16"/>
      <c r="F157" s="15"/>
      <c r="G157" s="17"/>
      <c r="H157" s="17"/>
      <c r="I157" s="15"/>
      <c r="J157" s="18" t="s">
        <v>14</v>
      </c>
      <c r="K157" s="18" t="s">
        <v>15</v>
      </c>
      <c r="L157" s="19" t="s">
        <v>16</v>
      </c>
      <c r="M157" s="15"/>
    </row>
    <row r="158" spans="1:13" x14ac:dyDescent="0.25">
      <c r="A158" s="20" t="s">
        <v>17</v>
      </c>
      <c r="B158" s="21" t="s">
        <v>18</v>
      </c>
      <c r="C158" s="22">
        <v>1288741705</v>
      </c>
      <c r="D158" s="23" t="s">
        <v>19</v>
      </c>
      <c r="E158" s="24">
        <v>44987</v>
      </c>
      <c r="F158" s="25">
        <v>93.36</v>
      </c>
      <c r="G158" s="26">
        <v>2063256</v>
      </c>
      <c r="H158" s="26">
        <v>1120320</v>
      </c>
      <c r="I158" s="27" t="s">
        <v>20</v>
      </c>
      <c r="J158" s="28"/>
      <c r="K158" s="29"/>
      <c r="L158" s="71"/>
      <c r="M158" s="31"/>
    </row>
    <row r="159" spans="1:13" x14ac:dyDescent="0.25">
      <c r="A159" s="32" t="s">
        <v>21</v>
      </c>
      <c r="B159" s="33">
        <v>2170</v>
      </c>
      <c r="C159" s="34">
        <v>27226462.999999989</v>
      </c>
      <c r="D159" s="35" t="s">
        <v>22</v>
      </c>
      <c r="E159" s="36">
        <v>44988</v>
      </c>
      <c r="F159" s="37">
        <v>141.28</v>
      </c>
      <c r="G159" s="38">
        <v>3122288</v>
      </c>
      <c r="H159" s="38">
        <v>1695360</v>
      </c>
      <c r="I159" s="39" t="s">
        <v>23</v>
      </c>
      <c r="J159" s="40"/>
      <c r="K159" s="41"/>
      <c r="L159" s="72"/>
      <c r="M159" s="42"/>
    </row>
    <row r="160" spans="1:13" x14ac:dyDescent="0.25">
      <c r="A160" s="20" t="s">
        <v>24</v>
      </c>
      <c r="B160" s="43">
        <v>44996</v>
      </c>
      <c r="C160" s="22">
        <v>1261515242</v>
      </c>
      <c r="D160" s="23" t="s">
        <v>25</v>
      </c>
      <c r="E160" s="24">
        <v>44989</v>
      </c>
      <c r="F160" s="25">
        <v>96.699999999999989</v>
      </c>
      <c r="G160" s="26">
        <v>2137069.9999999995</v>
      </c>
      <c r="H160" s="26">
        <v>1160399.9999999998</v>
      </c>
      <c r="I160" s="27" t="s">
        <v>23</v>
      </c>
      <c r="J160" s="28"/>
      <c r="K160" s="29"/>
      <c r="L160" s="71"/>
      <c r="M160" s="31"/>
    </row>
    <row r="161" spans="1:13" x14ac:dyDescent="0.25">
      <c r="A161" s="32"/>
      <c r="B161" s="74"/>
      <c r="C161" s="34"/>
      <c r="D161" s="35" t="s">
        <v>27</v>
      </c>
      <c r="E161" s="36"/>
      <c r="F161" s="75"/>
      <c r="G161" s="38">
        <v>0</v>
      </c>
      <c r="H161" s="38">
        <v>0</v>
      </c>
      <c r="I161" s="39" t="s">
        <v>28</v>
      </c>
      <c r="J161" s="40"/>
      <c r="K161" s="41"/>
      <c r="L161" s="72"/>
      <c r="M161" s="42"/>
    </row>
    <row r="162" spans="1:13" x14ac:dyDescent="0.25">
      <c r="A162" s="20"/>
      <c r="B162" s="43"/>
      <c r="C162" s="22"/>
      <c r="D162" s="23" t="s">
        <v>29</v>
      </c>
      <c r="E162" s="24">
        <v>44991</v>
      </c>
      <c r="F162" s="25">
        <v>154.78999999999996</v>
      </c>
      <c r="G162" s="26">
        <v>3420858.9999999991</v>
      </c>
      <c r="H162" s="26">
        <v>1857479.9999999995</v>
      </c>
      <c r="I162" s="27" t="s">
        <v>23</v>
      </c>
      <c r="J162" s="28"/>
      <c r="K162" s="29"/>
      <c r="L162" s="71"/>
      <c r="M162" s="31"/>
    </row>
    <row r="163" spans="1:13" x14ac:dyDescent="0.25">
      <c r="A163" s="32"/>
      <c r="B163" s="74"/>
      <c r="C163" s="34"/>
      <c r="D163" s="35" t="s">
        <v>30</v>
      </c>
      <c r="E163" s="36">
        <v>44992</v>
      </c>
      <c r="F163" s="76">
        <v>153.70999999999998</v>
      </c>
      <c r="G163" s="38">
        <v>3396990.9999999995</v>
      </c>
      <c r="H163" s="38">
        <v>1844519.9999999998</v>
      </c>
      <c r="I163" s="39" t="s">
        <v>23</v>
      </c>
      <c r="J163" s="40"/>
      <c r="K163" s="41"/>
      <c r="L163" s="72"/>
      <c r="M163" s="42"/>
    </row>
    <row r="164" spans="1:13" x14ac:dyDescent="0.25">
      <c r="A164" s="20"/>
      <c r="B164" s="43"/>
      <c r="C164" s="22"/>
      <c r="D164" s="23" t="s">
        <v>31</v>
      </c>
      <c r="E164" s="24">
        <v>44993</v>
      </c>
      <c r="F164" s="53">
        <v>158.59</v>
      </c>
      <c r="G164" s="26">
        <v>3504839</v>
      </c>
      <c r="H164" s="26">
        <v>1903080</v>
      </c>
      <c r="I164" s="27" t="s">
        <v>23</v>
      </c>
      <c r="J164" s="28"/>
      <c r="K164" s="29"/>
      <c r="L164" s="71"/>
      <c r="M164" s="31"/>
    </row>
    <row r="165" spans="1:13" x14ac:dyDescent="0.25">
      <c r="A165" s="55"/>
      <c r="B165" s="56"/>
      <c r="C165" s="57">
        <f>+C159-G166</f>
        <v>0</v>
      </c>
      <c r="D165" s="56" t="s">
        <v>32</v>
      </c>
      <c r="E165" s="58"/>
      <c r="F165" s="59">
        <f>SUM(F158:F164)</f>
        <v>798.43</v>
      </c>
      <c r="G165" s="60">
        <f>SUM(G158:G164)</f>
        <v>17645303</v>
      </c>
      <c r="H165" s="60">
        <f>SUM(H158:H164)</f>
        <v>9581160</v>
      </c>
      <c r="I165" s="61">
        <f>+G165+H165</f>
        <v>27226463</v>
      </c>
      <c r="J165" s="70">
        <f>+SUM(J146:J164,K146:K164)</f>
        <v>13451.499999999996</v>
      </c>
      <c r="K165" s="70">
        <f>+SUM(K146:K164)</f>
        <v>1265.6499999999999</v>
      </c>
      <c r="L165" s="61">
        <f>+SUM(L146:L164)</f>
        <v>27970865</v>
      </c>
      <c r="M165" s="60"/>
    </row>
    <row r="166" spans="1:13" x14ac:dyDescent="0.25">
      <c r="A166" s="56"/>
      <c r="B166" s="56"/>
      <c r="C166" s="56"/>
      <c r="D166" s="56"/>
      <c r="E166" s="62"/>
      <c r="F166" s="63"/>
      <c r="G166" s="64">
        <f>SUM(G165:H165)</f>
        <v>27226463</v>
      </c>
      <c r="H166" s="65"/>
      <c r="I166" s="66"/>
      <c r="J166" s="67"/>
      <c r="K166" s="68"/>
      <c r="L166" s="69"/>
      <c r="M166" s="60"/>
    </row>
    <row r="167" spans="1:13" ht="19.5" x14ac:dyDescent="0.25">
      <c r="A167" s="1" t="s">
        <v>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</row>
    <row r="168" spans="1:13" ht="38.25" x14ac:dyDescent="0.25">
      <c r="A168" s="4" t="s">
        <v>1</v>
      </c>
      <c r="B168" s="4" t="s">
        <v>2</v>
      </c>
      <c r="C168" s="5" t="s">
        <v>3</v>
      </c>
      <c r="D168" s="4" t="s">
        <v>4</v>
      </c>
      <c r="E168" s="5" t="s">
        <v>5</v>
      </c>
      <c r="F168" s="5" t="s">
        <v>6</v>
      </c>
      <c r="G168" s="6" t="s">
        <v>7</v>
      </c>
      <c r="H168" s="6" t="s">
        <v>8</v>
      </c>
      <c r="I168" s="4" t="s">
        <v>9</v>
      </c>
      <c r="J168" s="7"/>
      <c r="K168" s="8"/>
      <c r="L168" s="9"/>
      <c r="M168" s="4" t="s">
        <v>10</v>
      </c>
    </row>
    <row r="169" spans="1:13" x14ac:dyDescent="0.25">
      <c r="A169" s="10"/>
      <c r="B169" s="10"/>
      <c r="C169" s="5" t="s">
        <v>11</v>
      </c>
      <c r="D169" s="10"/>
      <c r="E169" s="5" t="s">
        <v>12</v>
      </c>
      <c r="F169" s="5" t="s">
        <v>13</v>
      </c>
      <c r="G169" s="11">
        <v>22100</v>
      </c>
      <c r="H169" s="11">
        <v>12000</v>
      </c>
      <c r="I169" s="10"/>
      <c r="J169" s="12"/>
      <c r="K169" s="13"/>
      <c r="L169" s="14"/>
      <c r="M169" s="10"/>
    </row>
    <row r="170" spans="1:13" x14ac:dyDescent="0.25">
      <c r="A170" s="15"/>
      <c r="B170" s="15"/>
      <c r="C170" s="15"/>
      <c r="D170" s="15"/>
      <c r="E170" s="16"/>
      <c r="F170" s="15"/>
      <c r="G170" s="17"/>
      <c r="H170" s="17"/>
      <c r="I170" s="15"/>
      <c r="J170" s="18" t="s">
        <v>14</v>
      </c>
      <c r="K170" s="18" t="s">
        <v>15</v>
      </c>
      <c r="L170" s="19" t="s">
        <v>16</v>
      </c>
      <c r="M170" s="15"/>
    </row>
    <row r="171" spans="1:13" x14ac:dyDescent="0.25">
      <c r="A171" s="20" t="s">
        <v>17</v>
      </c>
      <c r="B171" s="21" t="s">
        <v>18</v>
      </c>
      <c r="C171" s="22">
        <v>1261515242</v>
      </c>
      <c r="D171" s="23" t="s">
        <v>19</v>
      </c>
      <c r="E171" s="24">
        <v>44994</v>
      </c>
      <c r="F171" s="25">
        <v>73.470000000000013</v>
      </c>
      <c r="G171" s="26">
        <v>1623687.0000000002</v>
      </c>
      <c r="H171" s="26">
        <v>881640.00000000012</v>
      </c>
      <c r="I171" s="27" t="s">
        <v>20</v>
      </c>
      <c r="J171" s="28"/>
      <c r="K171" s="29"/>
      <c r="L171" s="71"/>
      <c r="M171" s="31"/>
    </row>
    <row r="172" spans="1:13" x14ac:dyDescent="0.25">
      <c r="A172" s="32" t="s">
        <v>21</v>
      </c>
      <c r="B172" s="33">
        <v>2176</v>
      </c>
      <c r="C172" s="34">
        <v>26860910.999999993</v>
      </c>
      <c r="D172" s="35" t="s">
        <v>22</v>
      </c>
      <c r="E172" s="36">
        <v>44995</v>
      </c>
      <c r="F172" s="37">
        <v>135.64999999999998</v>
      </c>
      <c r="G172" s="38">
        <v>2997864.9999999995</v>
      </c>
      <c r="H172" s="38">
        <v>1627799.9999999998</v>
      </c>
      <c r="I172" s="39" t="s">
        <v>23</v>
      </c>
      <c r="J172" s="40"/>
      <c r="K172" s="41"/>
      <c r="L172" s="72"/>
      <c r="M172" s="42"/>
    </row>
    <row r="173" spans="1:13" x14ac:dyDescent="0.25">
      <c r="A173" s="20" t="s">
        <v>24</v>
      </c>
      <c r="B173" s="43">
        <v>45001</v>
      </c>
      <c r="C173" s="22">
        <v>1234654331</v>
      </c>
      <c r="D173" s="23" t="s">
        <v>25</v>
      </c>
      <c r="E173" s="24">
        <v>44996</v>
      </c>
      <c r="F173" s="25">
        <v>95.69</v>
      </c>
      <c r="G173" s="26">
        <v>2114749</v>
      </c>
      <c r="H173" s="26">
        <v>1148280</v>
      </c>
      <c r="I173" s="27" t="s">
        <v>23</v>
      </c>
      <c r="J173" s="28"/>
      <c r="K173" s="29"/>
      <c r="L173" s="71"/>
      <c r="M173" s="31"/>
    </row>
    <row r="174" spans="1:13" x14ac:dyDescent="0.25">
      <c r="A174" s="32"/>
      <c r="B174" s="74"/>
      <c r="C174" s="34"/>
      <c r="D174" s="35" t="s">
        <v>27</v>
      </c>
      <c r="E174" s="36">
        <v>44997</v>
      </c>
      <c r="F174" s="75"/>
      <c r="G174" s="38">
        <v>0</v>
      </c>
      <c r="H174" s="38">
        <v>0</v>
      </c>
      <c r="I174" s="39" t="s">
        <v>28</v>
      </c>
      <c r="J174" s="40"/>
      <c r="K174" s="41"/>
      <c r="L174" s="72"/>
      <c r="M174" s="42"/>
    </row>
    <row r="175" spans="1:13" x14ac:dyDescent="0.25">
      <c r="A175" s="20"/>
      <c r="B175" s="43"/>
      <c r="C175" s="22"/>
      <c r="D175" s="23" t="s">
        <v>29</v>
      </c>
      <c r="E175" s="24">
        <v>44998</v>
      </c>
      <c r="F175" s="25">
        <v>161.09</v>
      </c>
      <c r="G175" s="26">
        <v>3560089</v>
      </c>
      <c r="H175" s="26">
        <v>1933080</v>
      </c>
      <c r="I175" s="27" t="s">
        <v>23</v>
      </c>
      <c r="J175" s="28"/>
      <c r="K175" s="29"/>
      <c r="L175" s="71"/>
      <c r="M175" s="31"/>
    </row>
    <row r="176" spans="1:13" x14ac:dyDescent="0.25">
      <c r="A176" s="32"/>
      <c r="B176" s="74"/>
      <c r="C176" s="34"/>
      <c r="D176" s="35" t="s">
        <v>30</v>
      </c>
      <c r="E176" s="36">
        <v>44999</v>
      </c>
      <c r="F176" s="76">
        <v>153.80000000000001</v>
      </c>
      <c r="G176" s="38">
        <v>3398980.0000000005</v>
      </c>
      <c r="H176" s="38">
        <v>1845600.0000000002</v>
      </c>
      <c r="I176" s="39" t="s">
        <v>23</v>
      </c>
      <c r="J176" s="40"/>
      <c r="K176" s="41"/>
      <c r="L176" s="72"/>
      <c r="M176" s="42"/>
    </row>
    <row r="177" spans="1:13" x14ac:dyDescent="0.25">
      <c r="A177" s="20"/>
      <c r="B177" s="43"/>
      <c r="C177" s="22"/>
      <c r="D177" s="23" t="s">
        <v>31</v>
      </c>
      <c r="E177" s="24">
        <v>45000</v>
      </c>
      <c r="F177" s="53">
        <v>168.01</v>
      </c>
      <c r="G177" s="26">
        <v>3713021</v>
      </c>
      <c r="H177" s="26">
        <v>2016120</v>
      </c>
      <c r="I177" s="27" t="s">
        <v>23</v>
      </c>
      <c r="J177" s="28"/>
      <c r="K177" s="29"/>
      <c r="L177" s="71"/>
      <c r="M177" s="31"/>
    </row>
    <row r="178" spans="1:13" x14ac:dyDescent="0.25">
      <c r="A178" s="55"/>
      <c r="B178" s="56"/>
      <c r="C178" s="57">
        <f>+C172-G179</f>
        <v>0</v>
      </c>
      <c r="D178" s="56" t="s">
        <v>32</v>
      </c>
      <c r="E178" s="58"/>
      <c r="F178" s="59">
        <f>SUM(F171:F177)</f>
        <v>787.71</v>
      </c>
      <c r="G178" s="60">
        <f>SUM(G171:G177)</f>
        <v>17408391</v>
      </c>
      <c r="H178" s="60">
        <f>SUM(H171:H177)</f>
        <v>9452520</v>
      </c>
      <c r="I178" s="61">
        <f>+G178+H178</f>
        <v>26860911</v>
      </c>
      <c r="J178" s="70">
        <f>+SUM(J159:J177,K159:K177)</f>
        <v>14717.149999999996</v>
      </c>
      <c r="K178" s="70">
        <f>+SUM(K159:K177)</f>
        <v>1265.6499999999999</v>
      </c>
      <c r="L178" s="61">
        <f>+SUM(L159:L177)</f>
        <v>27970865</v>
      </c>
      <c r="M178" s="60"/>
    </row>
    <row r="179" spans="1:13" x14ac:dyDescent="0.25">
      <c r="A179" s="56"/>
      <c r="B179" s="56"/>
      <c r="C179" s="56"/>
      <c r="D179" s="56"/>
      <c r="E179" s="62"/>
      <c r="F179" s="63"/>
      <c r="G179" s="64">
        <f>SUM(G178:H178)</f>
        <v>26860911</v>
      </c>
      <c r="H179" s="65"/>
      <c r="I179" s="66"/>
      <c r="J179" s="67"/>
      <c r="K179" s="68"/>
      <c r="L179" s="69"/>
      <c r="M179" s="60"/>
    </row>
    <row r="180" spans="1:13" ht="19.5" x14ac:dyDescent="0.25">
      <c r="A180" s="1" t="s">
        <v>0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</row>
    <row r="181" spans="1:13" ht="38.25" x14ac:dyDescent="0.25">
      <c r="A181" s="4" t="s">
        <v>1</v>
      </c>
      <c r="B181" s="4" t="s">
        <v>2</v>
      </c>
      <c r="C181" s="5" t="s">
        <v>3</v>
      </c>
      <c r="D181" s="4" t="s">
        <v>4</v>
      </c>
      <c r="E181" s="5" t="s">
        <v>5</v>
      </c>
      <c r="F181" s="5" t="s">
        <v>6</v>
      </c>
      <c r="G181" s="6" t="s">
        <v>7</v>
      </c>
      <c r="H181" s="6" t="s">
        <v>8</v>
      </c>
      <c r="I181" s="4" t="s">
        <v>9</v>
      </c>
      <c r="J181" s="7"/>
      <c r="K181" s="8"/>
      <c r="L181" s="9"/>
      <c r="M181" s="4" t="s">
        <v>10</v>
      </c>
    </row>
    <row r="182" spans="1:13" x14ac:dyDescent="0.25">
      <c r="A182" s="10"/>
      <c r="B182" s="10"/>
      <c r="C182" s="5" t="s">
        <v>11</v>
      </c>
      <c r="D182" s="10"/>
      <c r="E182" s="5" t="s">
        <v>12</v>
      </c>
      <c r="F182" s="5" t="s">
        <v>13</v>
      </c>
      <c r="G182" s="11">
        <v>22100</v>
      </c>
      <c r="H182" s="11">
        <v>12000</v>
      </c>
      <c r="I182" s="10"/>
      <c r="J182" s="12"/>
      <c r="K182" s="13"/>
      <c r="L182" s="14"/>
      <c r="M182" s="10"/>
    </row>
    <row r="183" spans="1:13" x14ac:dyDescent="0.25">
      <c r="A183" s="15"/>
      <c r="B183" s="15"/>
      <c r="C183" s="15"/>
      <c r="D183" s="15"/>
      <c r="E183" s="16"/>
      <c r="F183" s="15"/>
      <c r="G183" s="17"/>
      <c r="H183" s="17"/>
      <c r="I183" s="15"/>
      <c r="J183" s="18" t="s">
        <v>14</v>
      </c>
      <c r="K183" s="18" t="s">
        <v>15</v>
      </c>
      <c r="L183" s="19" t="s">
        <v>16</v>
      </c>
      <c r="M183" s="15"/>
    </row>
    <row r="184" spans="1:13" x14ac:dyDescent="0.25">
      <c r="A184" s="20" t="s">
        <v>17</v>
      </c>
      <c r="B184" s="21" t="s">
        <v>18</v>
      </c>
      <c r="C184" s="22">
        <v>1234654331</v>
      </c>
      <c r="D184" s="23" t="s">
        <v>19</v>
      </c>
      <c r="E184" s="24">
        <v>45001</v>
      </c>
      <c r="F184" s="25">
        <v>78.69</v>
      </c>
      <c r="G184" s="26">
        <v>1739049</v>
      </c>
      <c r="H184" s="26">
        <v>944280</v>
      </c>
      <c r="I184" s="27" t="s">
        <v>20</v>
      </c>
      <c r="J184" s="28"/>
      <c r="K184" s="29"/>
      <c r="L184" s="71"/>
      <c r="M184" s="31"/>
    </row>
    <row r="185" spans="1:13" x14ac:dyDescent="0.25">
      <c r="A185" s="32" t="s">
        <v>21</v>
      </c>
      <c r="B185" s="33">
        <v>2183</v>
      </c>
      <c r="C185" s="34">
        <v>27877773.000000007</v>
      </c>
      <c r="D185" s="35" t="s">
        <v>22</v>
      </c>
      <c r="E185" s="36">
        <v>45002</v>
      </c>
      <c r="F185" s="37">
        <v>150.64000000000001</v>
      </c>
      <c r="G185" s="38">
        <v>3329144.0000000005</v>
      </c>
      <c r="H185" s="38">
        <v>1807680.0000000002</v>
      </c>
      <c r="I185" s="39" t="s">
        <v>23</v>
      </c>
      <c r="J185" s="40"/>
      <c r="K185" s="41"/>
      <c r="L185" s="72"/>
      <c r="M185" s="42"/>
    </row>
    <row r="186" spans="1:13" x14ac:dyDescent="0.25">
      <c r="A186" s="20" t="s">
        <v>24</v>
      </c>
      <c r="B186" s="43">
        <v>45008</v>
      </c>
      <c r="C186" s="22">
        <v>1206776558</v>
      </c>
      <c r="D186" s="23" t="s">
        <v>25</v>
      </c>
      <c r="E186" s="24">
        <v>45003</v>
      </c>
      <c r="F186" s="25">
        <v>109.17000000000002</v>
      </c>
      <c r="G186" s="26">
        <v>2412657.0000000005</v>
      </c>
      <c r="H186" s="26">
        <v>1310040.0000000002</v>
      </c>
      <c r="I186" s="27" t="s">
        <v>23</v>
      </c>
      <c r="J186" s="28"/>
      <c r="K186" s="29"/>
      <c r="L186" s="71"/>
      <c r="M186" s="31"/>
    </row>
    <row r="187" spans="1:13" x14ac:dyDescent="0.25">
      <c r="A187" s="32"/>
      <c r="B187" s="74"/>
      <c r="C187" s="34"/>
      <c r="D187" s="35" t="s">
        <v>27</v>
      </c>
      <c r="E187" s="36">
        <v>45004</v>
      </c>
      <c r="F187" s="75">
        <v>0</v>
      </c>
      <c r="G187" s="38">
        <v>0</v>
      </c>
      <c r="H187" s="38">
        <v>0</v>
      </c>
      <c r="I187" s="39" t="s">
        <v>28</v>
      </c>
      <c r="J187" s="40"/>
      <c r="K187" s="41"/>
      <c r="L187" s="72"/>
      <c r="M187" s="42"/>
    </row>
    <row r="188" spans="1:13" x14ac:dyDescent="0.25">
      <c r="A188" s="20"/>
      <c r="B188" s="43"/>
      <c r="C188" s="22"/>
      <c r="D188" s="23" t="s">
        <v>29</v>
      </c>
      <c r="E188" s="24">
        <v>45005</v>
      </c>
      <c r="F188" s="25">
        <v>158.81</v>
      </c>
      <c r="G188" s="26">
        <v>3509701</v>
      </c>
      <c r="H188" s="26">
        <v>1905720</v>
      </c>
      <c r="I188" s="27" t="s">
        <v>23</v>
      </c>
      <c r="J188" s="28"/>
      <c r="K188" s="29"/>
      <c r="L188" s="71"/>
      <c r="M188" s="31"/>
    </row>
    <row r="189" spans="1:13" x14ac:dyDescent="0.25">
      <c r="A189" s="32"/>
      <c r="B189" s="74"/>
      <c r="C189" s="34"/>
      <c r="D189" s="35" t="s">
        <v>30</v>
      </c>
      <c r="E189" s="36">
        <v>45006</v>
      </c>
      <c r="F189" s="76">
        <v>154.14000000000001</v>
      </c>
      <c r="G189" s="38">
        <v>3406494.0000000005</v>
      </c>
      <c r="H189" s="38">
        <v>1849680.0000000002</v>
      </c>
      <c r="I189" s="39" t="s">
        <v>23</v>
      </c>
      <c r="J189" s="40"/>
      <c r="K189" s="41"/>
      <c r="L189" s="72"/>
      <c r="M189" s="42"/>
    </row>
    <row r="190" spans="1:13" x14ac:dyDescent="0.25">
      <c r="A190" s="20"/>
      <c r="B190" s="43"/>
      <c r="C190" s="22"/>
      <c r="D190" s="23" t="s">
        <v>31</v>
      </c>
      <c r="E190" s="24">
        <v>45007</v>
      </c>
      <c r="F190" s="53">
        <v>166.07999999999998</v>
      </c>
      <c r="G190" s="26">
        <v>3670367.9999999995</v>
      </c>
      <c r="H190" s="26">
        <v>1992959.9999999998</v>
      </c>
      <c r="I190" s="27" t="s">
        <v>23</v>
      </c>
      <c r="J190" s="28"/>
      <c r="K190" s="29"/>
      <c r="L190" s="71"/>
      <c r="M190" s="31"/>
    </row>
    <row r="191" spans="1:13" x14ac:dyDescent="0.25">
      <c r="A191" s="55"/>
      <c r="B191" s="56"/>
      <c r="C191" s="57">
        <f>+C185-G192</f>
        <v>0</v>
      </c>
      <c r="D191" s="56" t="s">
        <v>32</v>
      </c>
      <c r="E191" s="58"/>
      <c r="F191" s="59">
        <f>SUM(F184:F190)</f>
        <v>817.53</v>
      </c>
      <c r="G191" s="60">
        <f>SUM(G184:G190)</f>
        <v>18067413</v>
      </c>
      <c r="H191" s="60">
        <f>SUM(H184:H190)</f>
        <v>9810360</v>
      </c>
      <c r="I191" s="61">
        <f>+G191+H191</f>
        <v>27877773</v>
      </c>
      <c r="J191" s="70">
        <f>+SUM(J172:J190,K172:K190)</f>
        <v>15982.799999999996</v>
      </c>
      <c r="K191" s="70">
        <f>+SUM(K172:K190)</f>
        <v>1265.6499999999999</v>
      </c>
      <c r="L191" s="61">
        <f>+SUM(L172:L190)</f>
        <v>27970865</v>
      </c>
      <c r="M191" s="60"/>
    </row>
    <row r="192" spans="1:13" x14ac:dyDescent="0.25">
      <c r="A192" s="56"/>
      <c r="B192" s="56"/>
      <c r="C192" s="56"/>
      <c r="D192" s="56"/>
      <c r="E192" s="62"/>
      <c r="F192" s="63"/>
      <c r="G192" s="64">
        <f>SUM(G191:H191)</f>
        <v>27877773</v>
      </c>
      <c r="H192" s="65"/>
      <c r="I192" s="66"/>
      <c r="J192" s="67"/>
      <c r="K192" s="68"/>
      <c r="L192" s="69"/>
      <c r="M192" s="60"/>
    </row>
    <row r="193" spans="1:13" ht="19.5" x14ac:dyDescent="0.25">
      <c r="A193" s="1" t="s">
        <v>0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"/>
    </row>
    <row r="194" spans="1:13" ht="38.25" x14ac:dyDescent="0.25">
      <c r="A194" s="4" t="s">
        <v>1</v>
      </c>
      <c r="B194" s="4" t="s">
        <v>2</v>
      </c>
      <c r="C194" s="5" t="s">
        <v>3</v>
      </c>
      <c r="D194" s="4" t="s">
        <v>4</v>
      </c>
      <c r="E194" s="5" t="s">
        <v>5</v>
      </c>
      <c r="F194" s="5" t="s">
        <v>6</v>
      </c>
      <c r="G194" s="6" t="s">
        <v>7</v>
      </c>
      <c r="H194" s="6" t="s">
        <v>8</v>
      </c>
      <c r="I194" s="4" t="s">
        <v>9</v>
      </c>
      <c r="J194" s="7"/>
      <c r="K194" s="8"/>
      <c r="L194" s="9"/>
      <c r="M194" s="4" t="s">
        <v>10</v>
      </c>
    </row>
    <row r="195" spans="1:13" x14ac:dyDescent="0.25">
      <c r="A195" s="10"/>
      <c r="B195" s="10"/>
      <c r="C195" s="5" t="s">
        <v>11</v>
      </c>
      <c r="D195" s="10"/>
      <c r="E195" s="5" t="s">
        <v>12</v>
      </c>
      <c r="F195" s="5" t="s">
        <v>13</v>
      </c>
      <c r="G195" s="11">
        <v>22100</v>
      </c>
      <c r="H195" s="11">
        <v>12000</v>
      </c>
      <c r="I195" s="10"/>
      <c r="J195" s="12"/>
      <c r="K195" s="13"/>
      <c r="L195" s="14"/>
      <c r="M195" s="10"/>
    </row>
    <row r="196" spans="1:13" x14ac:dyDescent="0.25">
      <c r="A196" s="15"/>
      <c r="B196" s="15"/>
      <c r="C196" s="15"/>
      <c r="D196" s="15"/>
      <c r="E196" s="16"/>
      <c r="F196" s="15"/>
      <c r="G196" s="17"/>
      <c r="H196" s="17"/>
      <c r="I196" s="15"/>
      <c r="J196" s="18" t="s">
        <v>14</v>
      </c>
      <c r="K196" s="18" t="s">
        <v>15</v>
      </c>
      <c r="L196" s="19" t="s">
        <v>16</v>
      </c>
      <c r="M196" s="15"/>
    </row>
    <row r="197" spans="1:13" x14ac:dyDescent="0.25">
      <c r="A197" s="20" t="s">
        <v>17</v>
      </c>
      <c r="B197" s="21" t="s">
        <v>18</v>
      </c>
      <c r="C197" s="22">
        <v>1234654331</v>
      </c>
      <c r="D197" s="23" t="s">
        <v>19</v>
      </c>
      <c r="E197" s="24">
        <v>45008</v>
      </c>
      <c r="F197" s="25">
        <v>70.349999999999994</v>
      </c>
      <c r="G197" s="26">
        <v>1554734.9999999998</v>
      </c>
      <c r="H197" s="26">
        <v>844199.99999999988</v>
      </c>
      <c r="I197" s="27" t="s">
        <v>20</v>
      </c>
      <c r="J197" s="28"/>
      <c r="K197" s="29"/>
      <c r="L197" s="71"/>
      <c r="M197" s="31"/>
    </row>
    <row r="198" spans="1:13" x14ac:dyDescent="0.25">
      <c r="A198" s="32" t="s">
        <v>21</v>
      </c>
      <c r="B198" s="33">
        <v>2194</v>
      </c>
      <c r="C198" s="34">
        <v>26541394.000000011</v>
      </c>
      <c r="D198" s="35" t="s">
        <v>22</v>
      </c>
      <c r="E198" s="36">
        <v>45009</v>
      </c>
      <c r="F198" s="37">
        <v>137.77000000000001</v>
      </c>
      <c r="G198" s="38">
        <v>3044717</v>
      </c>
      <c r="H198" s="38">
        <v>1653240.0000000002</v>
      </c>
      <c r="I198" s="39" t="s">
        <v>23</v>
      </c>
      <c r="J198" s="40"/>
      <c r="K198" s="41"/>
      <c r="L198" s="72"/>
      <c r="M198" s="42"/>
    </row>
    <row r="199" spans="1:13" x14ac:dyDescent="0.25">
      <c r="A199" s="20" t="s">
        <v>24</v>
      </c>
      <c r="B199" s="43">
        <v>45015</v>
      </c>
      <c r="C199" s="22">
        <v>1208112937</v>
      </c>
      <c r="D199" s="23" t="s">
        <v>25</v>
      </c>
      <c r="E199" s="24">
        <v>45010</v>
      </c>
      <c r="F199" s="25">
        <v>103</v>
      </c>
      <c r="G199" s="26">
        <v>2276300</v>
      </c>
      <c r="H199" s="26">
        <v>1236000</v>
      </c>
      <c r="I199" s="27" t="s">
        <v>23</v>
      </c>
      <c r="J199" s="28"/>
      <c r="K199" s="29"/>
      <c r="L199" s="71"/>
      <c r="M199" s="31"/>
    </row>
    <row r="200" spans="1:13" x14ac:dyDescent="0.25">
      <c r="A200" s="32"/>
      <c r="B200" s="74"/>
      <c r="C200" s="34"/>
      <c r="D200" s="35" t="s">
        <v>27</v>
      </c>
      <c r="E200" s="36">
        <v>0</v>
      </c>
      <c r="F200" s="75">
        <v>0</v>
      </c>
      <c r="G200" s="38">
        <v>0</v>
      </c>
      <c r="H200" s="38">
        <v>0</v>
      </c>
      <c r="I200" s="39" t="s">
        <v>28</v>
      </c>
      <c r="J200" s="40"/>
      <c r="K200" s="41"/>
      <c r="L200" s="72"/>
      <c r="M200" s="42"/>
    </row>
    <row r="201" spans="1:13" x14ac:dyDescent="0.25">
      <c r="A201" s="20"/>
      <c r="B201" s="43"/>
      <c r="C201" s="22"/>
      <c r="D201" s="23" t="s">
        <v>29</v>
      </c>
      <c r="E201" s="24">
        <v>45012</v>
      </c>
      <c r="F201" s="25">
        <v>157.72999999999999</v>
      </c>
      <c r="G201" s="26">
        <v>3485833</v>
      </c>
      <c r="H201" s="26">
        <v>1892759.9999999998</v>
      </c>
      <c r="I201" s="27" t="s">
        <v>23</v>
      </c>
      <c r="J201" s="28"/>
      <c r="K201" s="29"/>
      <c r="L201" s="71"/>
      <c r="M201" s="31"/>
    </row>
    <row r="202" spans="1:13" x14ac:dyDescent="0.25">
      <c r="A202" s="32"/>
      <c r="B202" s="74"/>
      <c r="C202" s="34"/>
      <c r="D202" s="35" t="s">
        <v>30</v>
      </c>
      <c r="E202" s="36">
        <v>45013</v>
      </c>
      <c r="F202" s="76">
        <v>150.83000000000001</v>
      </c>
      <c r="G202" s="38">
        <v>3333343.0000000005</v>
      </c>
      <c r="H202" s="38">
        <v>1809960.0000000002</v>
      </c>
      <c r="I202" s="39" t="s">
        <v>23</v>
      </c>
      <c r="J202" s="40"/>
      <c r="K202" s="41"/>
      <c r="L202" s="72"/>
      <c r="M202" s="42"/>
    </row>
    <row r="203" spans="1:13" x14ac:dyDescent="0.25">
      <c r="A203" s="20"/>
      <c r="B203" s="43"/>
      <c r="C203" s="22"/>
      <c r="D203" s="23" t="s">
        <v>31</v>
      </c>
      <c r="E203" s="24">
        <v>45014</v>
      </c>
      <c r="F203" s="53">
        <v>158.66</v>
      </c>
      <c r="G203" s="26">
        <v>3506386</v>
      </c>
      <c r="H203" s="26">
        <v>1903920</v>
      </c>
      <c r="I203" s="27" t="s">
        <v>23</v>
      </c>
      <c r="J203" s="28"/>
      <c r="K203" s="29"/>
      <c r="L203" s="71"/>
      <c r="M203" s="31"/>
    </row>
    <row r="204" spans="1:13" x14ac:dyDescent="0.25">
      <c r="A204" s="55"/>
      <c r="B204" s="56"/>
      <c r="C204" s="57">
        <f>+C198-G205</f>
        <v>0</v>
      </c>
      <c r="D204" s="56" t="s">
        <v>32</v>
      </c>
      <c r="E204" s="58"/>
      <c r="F204" s="59">
        <f>SUM(F197:F203)</f>
        <v>778.34</v>
      </c>
      <c r="G204" s="60">
        <f>SUM(G197:G203)</f>
        <v>17201314</v>
      </c>
      <c r="H204" s="60">
        <f>SUM(H197:H203)</f>
        <v>9340080</v>
      </c>
      <c r="I204" s="61">
        <f>+G204+H204</f>
        <v>26541394</v>
      </c>
      <c r="J204" s="70">
        <f>+SUM(J185:J203,K185:K203)</f>
        <v>17248.449999999997</v>
      </c>
      <c r="K204" s="70">
        <f>+SUM(K185:K203)</f>
        <v>1265.6499999999999</v>
      </c>
      <c r="L204" s="61">
        <f>+SUM(L185:L203)</f>
        <v>27970865</v>
      </c>
      <c r="M204" s="60"/>
    </row>
    <row r="205" spans="1:13" x14ac:dyDescent="0.25">
      <c r="A205" s="56"/>
      <c r="B205" s="56"/>
      <c r="C205" s="56"/>
      <c r="D205" s="56"/>
      <c r="E205" s="62"/>
      <c r="F205" s="63"/>
      <c r="G205" s="64">
        <f>SUM(G204:H204)</f>
        <v>26541394</v>
      </c>
      <c r="H205" s="65"/>
      <c r="I205" s="66"/>
      <c r="J205" s="67"/>
      <c r="K205" s="68"/>
      <c r="L205" s="69"/>
      <c r="M205" s="60"/>
    </row>
    <row r="206" spans="1:13" ht="19.5" x14ac:dyDescent="0.25">
      <c r="A206" s="1" t="s">
        <v>0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"/>
    </row>
    <row r="207" spans="1:13" ht="38.25" x14ac:dyDescent="0.25">
      <c r="A207" s="4" t="s">
        <v>1</v>
      </c>
      <c r="B207" s="4" t="s">
        <v>2</v>
      </c>
      <c r="C207" s="5" t="s">
        <v>3</v>
      </c>
      <c r="D207" s="4" t="s">
        <v>4</v>
      </c>
      <c r="E207" s="5" t="s">
        <v>5</v>
      </c>
      <c r="F207" s="5" t="s">
        <v>6</v>
      </c>
      <c r="G207" s="6" t="s">
        <v>7</v>
      </c>
      <c r="H207" s="6" t="s">
        <v>8</v>
      </c>
      <c r="I207" s="4" t="s">
        <v>9</v>
      </c>
      <c r="J207" s="7"/>
      <c r="K207" s="8"/>
      <c r="L207" s="9"/>
      <c r="M207" s="4" t="s">
        <v>10</v>
      </c>
    </row>
    <row r="208" spans="1:13" x14ac:dyDescent="0.25">
      <c r="A208" s="10"/>
      <c r="B208" s="10"/>
      <c r="C208" s="5" t="s">
        <v>11</v>
      </c>
      <c r="D208" s="10"/>
      <c r="E208" s="5" t="s">
        <v>12</v>
      </c>
      <c r="F208" s="5" t="s">
        <v>13</v>
      </c>
      <c r="G208" s="11">
        <v>22100</v>
      </c>
      <c r="H208" s="11">
        <v>12000</v>
      </c>
      <c r="I208" s="10"/>
      <c r="J208" s="12"/>
      <c r="K208" s="13"/>
      <c r="L208" s="14"/>
      <c r="M208" s="10"/>
    </row>
    <row r="209" spans="1:13" x14ac:dyDescent="0.25">
      <c r="A209" s="15"/>
      <c r="B209" s="15"/>
      <c r="C209" s="15"/>
      <c r="D209" s="15"/>
      <c r="E209" s="16"/>
      <c r="F209" s="15"/>
      <c r="G209" s="17"/>
      <c r="H209" s="17"/>
      <c r="I209" s="15"/>
      <c r="J209" s="18" t="s">
        <v>14</v>
      </c>
      <c r="K209" s="18" t="s">
        <v>15</v>
      </c>
      <c r="L209" s="19" t="s">
        <v>16</v>
      </c>
      <c r="M209" s="15"/>
    </row>
    <row r="210" spans="1:13" x14ac:dyDescent="0.25">
      <c r="A210" s="20" t="s">
        <v>17</v>
      </c>
      <c r="B210" s="21" t="s">
        <v>18</v>
      </c>
      <c r="C210" s="22">
        <v>1199758437</v>
      </c>
      <c r="D210" s="23" t="s">
        <v>19</v>
      </c>
      <c r="E210" s="24">
        <v>45015</v>
      </c>
      <c r="F210" s="25">
        <v>106.31</v>
      </c>
      <c r="G210" s="26">
        <v>2349451</v>
      </c>
      <c r="H210" s="26">
        <v>1275720</v>
      </c>
      <c r="I210" s="27" t="s">
        <v>20</v>
      </c>
      <c r="J210" s="28"/>
      <c r="K210" s="29"/>
      <c r="L210" s="71"/>
      <c r="M210" s="31"/>
    </row>
    <row r="211" spans="1:13" x14ac:dyDescent="0.25">
      <c r="A211" s="32" t="s">
        <v>21</v>
      </c>
      <c r="B211" s="33">
        <v>2207</v>
      </c>
      <c r="C211" s="34">
        <v>8354499.9999999981</v>
      </c>
      <c r="D211" s="35" t="s">
        <v>22</v>
      </c>
      <c r="E211" s="36">
        <v>45016</v>
      </c>
      <c r="F211" s="37">
        <v>138.69000000000003</v>
      </c>
      <c r="G211" s="38">
        <v>3065049.0000000005</v>
      </c>
      <c r="H211" s="38">
        <v>1664280.0000000002</v>
      </c>
      <c r="I211" s="39" t="s">
        <v>23</v>
      </c>
      <c r="J211" s="40"/>
      <c r="K211" s="41"/>
      <c r="L211" s="72"/>
      <c r="M211" s="42"/>
    </row>
    <row r="212" spans="1:13" x14ac:dyDescent="0.25">
      <c r="A212" s="20" t="s">
        <v>24</v>
      </c>
      <c r="B212" s="43">
        <v>45016</v>
      </c>
      <c r="C212" s="22">
        <v>1191403937</v>
      </c>
      <c r="D212" s="23" t="s">
        <v>25</v>
      </c>
      <c r="E212" s="24"/>
      <c r="F212" s="25">
        <v>0</v>
      </c>
      <c r="G212" s="26">
        <v>0</v>
      </c>
      <c r="H212" s="26">
        <v>0</v>
      </c>
      <c r="I212" s="27" t="s">
        <v>23</v>
      </c>
      <c r="J212" s="28"/>
      <c r="K212" s="29"/>
      <c r="L212" s="71"/>
      <c r="M212" s="31"/>
    </row>
    <row r="213" spans="1:13" x14ac:dyDescent="0.25">
      <c r="A213" s="32"/>
      <c r="B213" s="74"/>
      <c r="C213" s="34"/>
      <c r="D213" s="35" t="s">
        <v>27</v>
      </c>
      <c r="E213" s="36"/>
      <c r="F213" s="75">
        <v>0</v>
      </c>
      <c r="G213" s="38">
        <v>0</v>
      </c>
      <c r="H213" s="38">
        <v>0</v>
      </c>
      <c r="I213" s="39" t="s">
        <v>28</v>
      </c>
      <c r="J213" s="40"/>
      <c r="K213" s="41"/>
      <c r="L213" s="72"/>
      <c r="M213" s="42"/>
    </row>
    <row r="214" spans="1:13" x14ac:dyDescent="0.25">
      <c r="A214" s="20"/>
      <c r="B214" s="43"/>
      <c r="C214" s="22"/>
      <c r="D214" s="23" t="s">
        <v>29</v>
      </c>
      <c r="E214" s="36"/>
      <c r="F214" s="75">
        <v>0</v>
      </c>
      <c r="G214" s="26">
        <v>0</v>
      </c>
      <c r="H214" s="26">
        <v>0</v>
      </c>
      <c r="I214" s="27" t="s">
        <v>23</v>
      </c>
      <c r="J214" s="28"/>
      <c r="K214" s="29"/>
      <c r="L214" s="71"/>
      <c r="M214" s="31"/>
    </row>
    <row r="215" spans="1:13" x14ac:dyDescent="0.25">
      <c r="A215" s="32"/>
      <c r="B215" s="74"/>
      <c r="C215" s="34"/>
      <c r="D215" s="35" t="s">
        <v>30</v>
      </c>
      <c r="E215" s="24"/>
      <c r="F215" s="25">
        <v>0</v>
      </c>
      <c r="G215" s="38">
        <v>0</v>
      </c>
      <c r="H215" s="38">
        <v>0</v>
      </c>
      <c r="I215" s="39" t="s">
        <v>23</v>
      </c>
      <c r="J215" s="40"/>
      <c r="K215" s="41"/>
      <c r="L215" s="72"/>
      <c r="M215" s="42"/>
    </row>
    <row r="216" spans="1:13" x14ac:dyDescent="0.25">
      <c r="A216" s="20"/>
      <c r="B216" s="43"/>
      <c r="C216" s="22"/>
      <c r="D216" s="23" t="s">
        <v>31</v>
      </c>
      <c r="E216" s="36"/>
      <c r="F216" s="76">
        <v>0</v>
      </c>
      <c r="G216" s="26">
        <v>0</v>
      </c>
      <c r="H216" s="26">
        <v>0</v>
      </c>
      <c r="I216" s="27" t="s">
        <v>23</v>
      </c>
      <c r="J216" s="28"/>
      <c r="K216" s="29"/>
      <c r="L216" s="71"/>
      <c r="M216" s="31"/>
    </row>
    <row r="217" spans="1:13" x14ac:dyDescent="0.25">
      <c r="A217" s="55"/>
      <c r="B217" s="56"/>
      <c r="C217" s="57">
        <f>+C211-G218</f>
        <v>0</v>
      </c>
      <c r="D217" s="56" t="s">
        <v>32</v>
      </c>
      <c r="E217" s="58"/>
      <c r="F217" s="59">
        <f>SUM(F210:F216)</f>
        <v>245.00000000000003</v>
      </c>
      <c r="G217" s="60">
        <f>SUM(G210:G216)</f>
        <v>5414500</v>
      </c>
      <c r="H217" s="60">
        <f>SUM(H210:H216)</f>
        <v>2940000</v>
      </c>
      <c r="I217" s="61">
        <f>+G217+H217</f>
        <v>8354500</v>
      </c>
      <c r="J217" s="70">
        <f>+SUM(J198:J216,K198:K216)</f>
        <v>18514.099999999999</v>
      </c>
      <c r="K217" s="70">
        <f>+SUM(K198:K216)</f>
        <v>1265.6499999999999</v>
      </c>
      <c r="L217" s="61">
        <f>+SUM(L198:L216)</f>
        <v>27970865</v>
      </c>
      <c r="M217" s="60"/>
    </row>
    <row r="218" spans="1:13" x14ac:dyDescent="0.25">
      <c r="A218" s="56"/>
      <c r="B218" s="56"/>
      <c r="C218" s="56"/>
      <c r="D218" s="56"/>
      <c r="E218" s="62"/>
      <c r="F218" s="63"/>
      <c r="G218" s="64">
        <f>SUM(G217:H217)</f>
        <v>8354500</v>
      </c>
      <c r="H218" s="65"/>
      <c r="I218" s="66"/>
      <c r="J218" s="67"/>
      <c r="K218" s="68"/>
      <c r="L218" s="69"/>
      <c r="M218" s="60"/>
    </row>
    <row r="219" spans="1:13" ht="19.5" x14ac:dyDescent="0.25">
      <c r="A219" s="1" t="s">
        <v>0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3"/>
    </row>
    <row r="220" spans="1:13" ht="38.25" x14ac:dyDescent="0.25">
      <c r="A220" s="4" t="s">
        <v>1</v>
      </c>
      <c r="B220" s="4" t="s">
        <v>2</v>
      </c>
      <c r="C220" s="5" t="s">
        <v>3</v>
      </c>
      <c r="D220" s="4" t="s">
        <v>4</v>
      </c>
      <c r="E220" s="5" t="s">
        <v>5</v>
      </c>
      <c r="F220" s="5" t="s">
        <v>6</v>
      </c>
      <c r="G220" s="6" t="s">
        <v>7</v>
      </c>
      <c r="H220" s="6" t="s">
        <v>8</v>
      </c>
      <c r="I220" s="4" t="s">
        <v>9</v>
      </c>
      <c r="J220" s="7"/>
      <c r="K220" s="8"/>
      <c r="L220" s="9"/>
      <c r="M220" s="4" t="s">
        <v>10</v>
      </c>
    </row>
    <row r="221" spans="1:13" x14ac:dyDescent="0.25">
      <c r="A221" s="10"/>
      <c r="B221" s="10"/>
      <c r="C221" s="5" t="s">
        <v>11</v>
      </c>
      <c r="D221" s="10"/>
      <c r="E221" s="5" t="s">
        <v>12</v>
      </c>
      <c r="F221" s="5" t="s">
        <v>13</v>
      </c>
      <c r="G221" s="11">
        <v>22100</v>
      </c>
      <c r="H221" s="11">
        <v>12000</v>
      </c>
      <c r="I221" s="10"/>
      <c r="J221" s="12"/>
      <c r="K221" s="13"/>
      <c r="L221" s="14"/>
      <c r="M221" s="10"/>
    </row>
    <row r="222" spans="1:13" x14ac:dyDescent="0.25">
      <c r="A222" s="15"/>
      <c r="B222" s="15"/>
      <c r="C222" s="15"/>
      <c r="D222" s="15"/>
      <c r="E222" s="16"/>
      <c r="F222" s="15"/>
      <c r="G222" s="17"/>
      <c r="H222" s="17"/>
      <c r="I222" s="15"/>
      <c r="J222" s="18" t="s">
        <v>14</v>
      </c>
      <c r="K222" s="18" t="s">
        <v>15</v>
      </c>
      <c r="L222" s="19" t="s">
        <v>16</v>
      </c>
      <c r="M222" s="15"/>
    </row>
    <row r="223" spans="1:13" x14ac:dyDescent="0.25">
      <c r="A223" s="20" t="s">
        <v>17</v>
      </c>
      <c r="B223" s="21" t="s">
        <v>18</v>
      </c>
      <c r="C223" s="22">
        <v>1191403937</v>
      </c>
      <c r="D223" s="23" t="s">
        <v>19</v>
      </c>
      <c r="E223" s="24"/>
      <c r="F223" s="25"/>
      <c r="G223" s="26">
        <v>0</v>
      </c>
      <c r="H223" s="26">
        <v>0</v>
      </c>
      <c r="I223" s="27" t="s">
        <v>20</v>
      </c>
      <c r="J223" s="28"/>
      <c r="K223" s="29"/>
      <c r="L223" s="71"/>
      <c r="M223" s="31"/>
    </row>
    <row r="224" spans="1:13" x14ac:dyDescent="0.25">
      <c r="A224" s="32" t="s">
        <v>21</v>
      </c>
      <c r="B224" s="33">
        <v>2214</v>
      </c>
      <c r="C224" s="34">
        <v>19400172.000000004</v>
      </c>
      <c r="D224" s="35" t="s">
        <v>22</v>
      </c>
      <c r="E224" s="36"/>
      <c r="F224" s="37"/>
      <c r="G224" s="38">
        <v>0</v>
      </c>
      <c r="H224" s="38">
        <v>0</v>
      </c>
      <c r="I224" s="39" t="s">
        <v>23</v>
      </c>
      <c r="J224" s="40"/>
      <c r="K224" s="41"/>
      <c r="L224" s="72"/>
      <c r="M224" s="42"/>
    </row>
    <row r="225" spans="1:13" x14ac:dyDescent="0.25">
      <c r="A225" s="20" t="s">
        <v>24</v>
      </c>
      <c r="B225" s="43">
        <v>45034</v>
      </c>
      <c r="C225" s="22">
        <v>1172003765</v>
      </c>
      <c r="D225" s="23" t="s">
        <v>25</v>
      </c>
      <c r="E225" s="24">
        <v>45017</v>
      </c>
      <c r="F225" s="25">
        <v>99.210000000000008</v>
      </c>
      <c r="G225" s="26">
        <v>2192541</v>
      </c>
      <c r="H225" s="26">
        <v>1190520</v>
      </c>
      <c r="I225" s="27" t="s">
        <v>23</v>
      </c>
      <c r="J225" s="28"/>
      <c r="K225" s="29"/>
      <c r="L225" s="71"/>
      <c r="M225" s="31"/>
    </row>
    <row r="226" spans="1:13" x14ac:dyDescent="0.25">
      <c r="A226" s="32"/>
      <c r="B226" s="74"/>
      <c r="C226" s="34"/>
      <c r="D226" s="35" t="s">
        <v>27</v>
      </c>
      <c r="E226" s="36"/>
      <c r="F226" s="75"/>
      <c r="G226" s="38">
        <v>0</v>
      </c>
      <c r="H226" s="38">
        <v>0</v>
      </c>
      <c r="I226" s="39" t="s">
        <v>28</v>
      </c>
      <c r="J226" s="40"/>
      <c r="K226" s="41"/>
      <c r="L226" s="72"/>
      <c r="M226" s="42"/>
    </row>
    <row r="227" spans="1:13" x14ac:dyDescent="0.25">
      <c r="A227" s="20"/>
      <c r="B227" s="43"/>
      <c r="C227" s="22"/>
      <c r="D227" s="23" t="s">
        <v>29</v>
      </c>
      <c r="E227" s="24">
        <v>45019</v>
      </c>
      <c r="F227" s="25">
        <v>154.34</v>
      </c>
      <c r="G227" s="26">
        <v>3410914</v>
      </c>
      <c r="H227" s="26">
        <v>1852080</v>
      </c>
      <c r="I227" s="27" t="s">
        <v>23</v>
      </c>
      <c r="J227" s="28"/>
      <c r="K227" s="29"/>
      <c r="L227" s="71"/>
      <c r="M227" s="31"/>
    </row>
    <row r="228" spans="1:13" x14ac:dyDescent="0.25">
      <c r="A228" s="32"/>
      <c r="B228" s="74"/>
      <c r="C228" s="34"/>
      <c r="D228" s="35" t="s">
        <v>30</v>
      </c>
      <c r="E228" s="36">
        <v>45020</v>
      </c>
      <c r="F228" s="76">
        <v>151.82999999999998</v>
      </c>
      <c r="G228" s="38">
        <v>3355442.9999999995</v>
      </c>
      <c r="H228" s="38">
        <v>1821959.9999999998</v>
      </c>
      <c r="I228" s="39" t="s">
        <v>23</v>
      </c>
      <c r="J228" s="40"/>
      <c r="K228" s="41"/>
      <c r="L228" s="72"/>
      <c r="M228" s="42"/>
    </row>
    <row r="229" spans="1:13" x14ac:dyDescent="0.25">
      <c r="A229" s="20"/>
      <c r="B229" s="43"/>
      <c r="C229" s="22"/>
      <c r="D229" s="23" t="s">
        <v>31</v>
      </c>
      <c r="E229" s="24">
        <v>45021</v>
      </c>
      <c r="F229" s="25">
        <v>163.54000000000002</v>
      </c>
      <c r="G229" s="26">
        <v>3614234.0000000005</v>
      </c>
      <c r="H229" s="26">
        <v>1962480.0000000002</v>
      </c>
      <c r="I229" s="27" t="s">
        <v>23</v>
      </c>
      <c r="J229" s="28"/>
      <c r="K229" s="29"/>
      <c r="L229" s="71"/>
      <c r="M229" s="31"/>
    </row>
    <row r="230" spans="1:13" x14ac:dyDescent="0.25">
      <c r="A230" s="55"/>
      <c r="B230" s="56"/>
      <c r="C230" s="57">
        <f>+C224-G231</f>
        <v>0</v>
      </c>
      <c r="D230" s="56" t="s">
        <v>32</v>
      </c>
      <c r="E230" s="58"/>
      <c r="F230" s="59">
        <f>SUM(F223:F229)</f>
        <v>568.92000000000007</v>
      </c>
      <c r="G230" s="60">
        <f>SUM(G223:G229)</f>
        <v>12573132</v>
      </c>
      <c r="H230" s="60">
        <f>SUM(H223:H229)</f>
        <v>6827040</v>
      </c>
      <c r="I230" s="61">
        <f>+G230+H230</f>
        <v>19400172</v>
      </c>
      <c r="J230" s="70">
        <f>+SUM(J211:J229,K211:K229)</f>
        <v>19779.75</v>
      </c>
      <c r="K230" s="70">
        <f>+SUM(K211:K229)</f>
        <v>1265.6499999999999</v>
      </c>
      <c r="L230" s="61">
        <f>+SUM(L211:L229)</f>
        <v>27970865</v>
      </c>
      <c r="M230" s="60"/>
    </row>
    <row r="231" spans="1:13" x14ac:dyDescent="0.25">
      <c r="A231" s="56"/>
      <c r="B231" s="56"/>
      <c r="C231" s="56"/>
      <c r="D231" s="56"/>
      <c r="E231" s="62"/>
      <c r="F231" s="63"/>
      <c r="G231" s="64">
        <f>SUM(G230:H230)</f>
        <v>19400172</v>
      </c>
      <c r="H231" s="65"/>
      <c r="I231" s="66"/>
      <c r="J231" s="67"/>
      <c r="K231" s="68"/>
      <c r="L231" s="69"/>
      <c r="M231" s="60"/>
    </row>
    <row r="232" spans="1:13" ht="19.5" x14ac:dyDescent="0.25">
      <c r="A232" s="1" t="s">
        <v>0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"/>
    </row>
    <row r="233" spans="1:13" ht="38.25" x14ac:dyDescent="0.25">
      <c r="A233" s="4" t="s">
        <v>1</v>
      </c>
      <c r="B233" s="4" t="s">
        <v>2</v>
      </c>
      <c r="C233" s="5" t="s">
        <v>3</v>
      </c>
      <c r="D233" s="4" t="s">
        <v>4</v>
      </c>
      <c r="E233" s="5" t="s">
        <v>5</v>
      </c>
      <c r="F233" s="5" t="s">
        <v>6</v>
      </c>
      <c r="G233" s="6" t="s">
        <v>7</v>
      </c>
      <c r="H233" s="6" t="s">
        <v>8</v>
      </c>
      <c r="I233" s="4" t="s">
        <v>9</v>
      </c>
      <c r="J233" s="7"/>
      <c r="K233" s="8"/>
      <c r="L233" s="9"/>
      <c r="M233" s="4" t="s">
        <v>10</v>
      </c>
    </row>
    <row r="234" spans="1:13" x14ac:dyDescent="0.25">
      <c r="A234" s="10"/>
      <c r="B234" s="10"/>
      <c r="C234" s="5" t="s">
        <v>11</v>
      </c>
      <c r="D234" s="10"/>
      <c r="E234" s="5" t="s">
        <v>12</v>
      </c>
      <c r="F234" s="5" t="s">
        <v>13</v>
      </c>
      <c r="G234" s="11">
        <v>22100</v>
      </c>
      <c r="H234" s="11">
        <v>12000</v>
      </c>
      <c r="I234" s="10"/>
      <c r="J234" s="12"/>
      <c r="K234" s="13"/>
      <c r="L234" s="14"/>
      <c r="M234" s="10"/>
    </row>
    <row r="235" spans="1:13" x14ac:dyDescent="0.25">
      <c r="A235" s="15"/>
      <c r="B235" s="15"/>
      <c r="C235" s="15"/>
      <c r="D235" s="15"/>
      <c r="E235" s="16"/>
      <c r="F235" s="15"/>
      <c r="G235" s="17"/>
      <c r="H235" s="17"/>
      <c r="I235" s="15"/>
      <c r="J235" s="18" t="s">
        <v>14</v>
      </c>
      <c r="K235" s="18" t="s">
        <v>15</v>
      </c>
      <c r="L235" s="19" t="s">
        <v>16</v>
      </c>
      <c r="M235" s="15"/>
    </row>
    <row r="236" spans="1:13" x14ac:dyDescent="0.25">
      <c r="A236" s="20" t="s">
        <v>17</v>
      </c>
      <c r="B236" s="21" t="s">
        <v>18</v>
      </c>
      <c r="C236" s="22">
        <v>1172003765</v>
      </c>
      <c r="D236" s="23" t="s">
        <v>19</v>
      </c>
      <c r="E236" s="24"/>
      <c r="F236" s="25"/>
      <c r="G236" s="26">
        <v>0</v>
      </c>
      <c r="H236" s="26">
        <v>0</v>
      </c>
      <c r="I236" s="27" t="s">
        <v>20</v>
      </c>
      <c r="J236" s="28"/>
      <c r="K236" s="29"/>
      <c r="L236" s="71"/>
      <c r="M236" s="31"/>
    </row>
    <row r="237" spans="1:13" x14ac:dyDescent="0.25">
      <c r="A237" s="32" t="s">
        <v>21</v>
      </c>
      <c r="B237" s="33">
        <v>2215</v>
      </c>
      <c r="C237" s="34">
        <v>23357818.000000007</v>
      </c>
      <c r="D237" s="35" t="s">
        <v>22</v>
      </c>
      <c r="E237" s="36"/>
      <c r="F237" s="37"/>
      <c r="G237" s="38">
        <v>0</v>
      </c>
      <c r="H237" s="38">
        <v>0</v>
      </c>
      <c r="I237" s="39" t="s">
        <v>23</v>
      </c>
      <c r="J237" s="40"/>
      <c r="K237" s="41"/>
      <c r="L237" s="72"/>
      <c r="M237" s="42"/>
    </row>
    <row r="238" spans="1:13" x14ac:dyDescent="0.25">
      <c r="A238" s="20" t="s">
        <v>24</v>
      </c>
      <c r="B238" s="43">
        <v>45034</v>
      </c>
      <c r="C238" s="22">
        <v>1148645947</v>
      </c>
      <c r="D238" s="23" t="s">
        <v>25</v>
      </c>
      <c r="E238" s="24">
        <v>45024</v>
      </c>
      <c r="F238" s="25">
        <v>86.12</v>
      </c>
      <c r="G238" s="26">
        <v>1903252</v>
      </c>
      <c r="H238" s="26">
        <v>1033440</v>
      </c>
      <c r="I238" s="27" t="s">
        <v>23</v>
      </c>
      <c r="J238" s="28"/>
      <c r="K238" s="29"/>
      <c r="L238" s="71"/>
      <c r="M238" s="31"/>
    </row>
    <row r="239" spans="1:13" x14ac:dyDescent="0.25">
      <c r="A239" s="32"/>
      <c r="B239" s="74"/>
      <c r="C239" s="34"/>
      <c r="D239" s="35" t="s">
        <v>27</v>
      </c>
      <c r="E239" s="36"/>
      <c r="F239" s="75"/>
      <c r="G239" s="38">
        <v>0</v>
      </c>
      <c r="H239" s="38">
        <v>0</v>
      </c>
      <c r="I239" s="39" t="s">
        <v>28</v>
      </c>
      <c r="J239" s="40"/>
      <c r="K239" s="41"/>
      <c r="L239" s="72"/>
      <c r="M239" s="42"/>
    </row>
    <row r="240" spans="1:13" x14ac:dyDescent="0.25">
      <c r="A240" s="20"/>
      <c r="B240" s="43"/>
      <c r="C240" s="22"/>
      <c r="D240" s="23" t="s">
        <v>29</v>
      </c>
      <c r="E240" s="24">
        <v>45026</v>
      </c>
      <c r="F240" s="25">
        <v>191.76000000000002</v>
      </c>
      <c r="G240" s="26">
        <v>4237896</v>
      </c>
      <c r="H240" s="26">
        <v>2301120</v>
      </c>
      <c r="I240" s="27" t="s">
        <v>23</v>
      </c>
      <c r="J240" s="28"/>
      <c r="K240" s="29"/>
      <c r="L240" s="71"/>
      <c r="M240" s="31"/>
    </row>
    <row r="241" spans="1:13" x14ac:dyDescent="0.25">
      <c r="A241" s="32"/>
      <c r="B241" s="74"/>
      <c r="C241" s="34"/>
      <c r="D241" s="35" t="s">
        <v>30</v>
      </c>
      <c r="E241" s="36">
        <v>45027</v>
      </c>
      <c r="F241" s="76">
        <v>225.08999999999997</v>
      </c>
      <c r="G241" s="38">
        <v>4974488.9999999991</v>
      </c>
      <c r="H241" s="38">
        <v>2701079.9999999995</v>
      </c>
      <c r="I241" s="39" t="s">
        <v>23</v>
      </c>
      <c r="J241" s="40"/>
      <c r="K241" s="41"/>
      <c r="L241" s="72"/>
      <c r="M241" s="42"/>
    </row>
    <row r="242" spans="1:13" x14ac:dyDescent="0.25">
      <c r="A242" s="20"/>
      <c r="B242" s="43"/>
      <c r="C242" s="22"/>
      <c r="D242" s="23" t="s">
        <v>31</v>
      </c>
      <c r="E242" s="24">
        <v>45028</v>
      </c>
      <c r="F242" s="25">
        <v>182.01000000000002</v>
      </c>
      <c r="G242" s="26">
        <v>4022421.0000000005</v>
      </c>
      <c r="H242" s="26">
        <v>2184120</v>
      </c>
      <c r="I242" s="27" t="s">
        <v>23</v>
      </c>
      <c r="J242" s="28"/>
      <c r="K242" s="29"/>
      <c r="L242" s="71"/>
      <c r="M242" s="31"/>
    </row>
    <row r="243" spans="1:13" x14ac:dyDescent="0.25">
      <c r="A243" s="55"/>
      <c r="B243" s="56"/>
      <c r="C243" s="57">
        <f>+C237-G244</f>
        <v>0</v>
      </c>
      <c r="D243" s="56" t="s">
        <v>32</v>
      </c>
      <c r="E243" s="58"/>
      <c r="F243" s="59">
        <f>SUM(F236:F242)</f>
        <v>684.98</v>
      </c>
      <c r="G243" s="60">
        <f>SUM(G236:G242)</f>
        <v>15138058</v>
      </c>
      <c r="H243" s="60">
        <f>SUM(H236:H242)</f>
        <v>8219760</v>
      </c>
      <c r="I243" s="61">
        <f>+G243+H243</f>
        <v>23357818</v>
      </c>
      <c r="J243" s="70">
        <f>+SUM(J224:J242,K224:K242)</f>
        <v>21045.4</v>
      </c>
      <c r="K243" s="70">
        <f>+SUM(K224:K242)</f>
        <v>1265.6499999999999</v>
      </c>
      <c r="L243" s="61">
        <f>+SUM(L224:L242)</f>
        <v>27970865</v>
      </c>
      <c r="M243" s="60"/>
    </row>
    <row r="244" spans="1:13" x14ac:dyDescent="0.25">
      <c r="A244" s="56"/>
      <c r="B244" s="56"/>
      <c r="C244" s="56"/>
      <c r="D244" s="56"/>
      <c r="E244" s="62"/>
      <c r="F244" s="63"/>
      <c r="G244" s="64">
        <f>SUM(G243:H243)</f>
        <v>23357818</v>
      </c>
      <c r="H244" s="65"/>
      <c r="I244" s="66"/>
      <c r="J244" s="67"/>
      <c r="K244" s="68"/>
      <c r="L244" s="69"/>
      <c r="M244" s="60"/>
    </row>
    <row r="245" spans="1:13" ht="19.5" x14ac:dyDescent="0.25">
      <c r="A245" s="1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"/>
    </row>
    <row r="246" spans="1:13" ht="38.25" x14ac:dyDescent="0.25">
      <c r="A246" s="4" t="s">
        <v>1</v>
      </c>
      <c r="B246" s="4" t="s">
        <v>2</v>
      </c>
      <c r="C246" s="5" t="s">
        <v>3</v>
      </c>
      <c r="D246" s="4" t="s">
        <v>4</v>
      </c>
      <c r="E246" s="5" t="s">
        <v>5</v>
      </c>
      <c r="F246" s="5" t="s">
        <v>6</v>
      </c>
      <c r="G246" s="6" t="s">
        <v>7</v>
      </c>
      <c r="H246" s="6" t="s">
        <v>8</v>
      </c>
      <c r="I246" s="4" t="s">
        <v>9</v>
      </c>
      <c r="J246" s="7"/>
      <c r="K246" s="8"/>
      <c r="L246" s="9"/>
      <c r="M246" s="4" t="s">
        <v>10</v>
      </c>
    </row>
    <row r="247" spans="1:13" x14ac:dyDescent="0.25">
      <c r="A247" s="10"/>
      <c r="B247" s="10"/>
      <c r="C247" s="5" t="s">
        <v>11</v>
      </c>
      <c r="D247" s="10"/>
      <c r="E247" s="5" t="s">
        <v>12</v>
      </c>
      <c r="F247" s="5" t="s">
        <v>13</v>
      </c>
      <c r="G247" s="11">
        <v>22100</v>
      </c>
      <c r="H247" s="11">
        <v>12000</v>
      </c>
      <c r="I247" s="10"/>
      <c r="J247" s="12"/>
      <c r="K247" s="13"/>
      <c r="L247" s="14"/>
      <c r="M247" s="10"/>
    </row>
    <row r="248" spans="1:13" x14ac:dyDescent="0.25">
      <c r="A248" s="15"/>
      <c r="B248" s="15"/>
      <c r="C248" s="15"/>
      <c r="D248" s="15"/>
      <c r="E248" s="16"/>
      <c r="F248" s="15"/>
      <c r="G248" s="17"/>
      <c r="H248" s="17"/>
      <c r="I248" s="15"/>
      <c r="J248" s="18" t="s">
        <v>14</v>
      </c>
      <c r="K248" s="18" t="s">
        <v>15</v>
      </c>
      <c r="L248" s="19" t="s">
        <v>16</v>
      </c>
      <c r="M248" s="15"/>
    </row>
    <row r="249" spans="1:13" x14ac:dyDescent="0.25">
      <c r="A249" s="20" t="s">
        <v>17</v>
      </c>
      <c r="B249" s="21" t="s">
        <v>18</v>
      </c>
      <c r="C249" s="22">
        <v>1125288129</v>
      </c>
      <c r="D249" s="23" t="s">
        <v>19</v>
      </c>
      <c r="E249" s="24">
        <v>45029</v>
      </c>
      <c r="F249" s="25">
        <v>81.539999999999992</v>
      </c>
      <c r="G249" s="26">
        <v>1802033.9999999998</v>
      </c>
      <c r="H249" s="26">
        <v>978479.99999999988</v>
      </c>
      <c r="I249" s="27" t="s">
        <v>20</v>
      </c>
      <c r="J249" s="28"/>
      <c r="K249" s="29"/>
      <c r="L249" s="71"/>
      <c r="M249" s="31"/>
    </row>
    <row r="250" spans="1:13" x14ac:dyDescent="0.25">
      <c r="A250" s="32" t="s">
        <v>21</v>
      </c>
      <c r="B250" s="33"/>
      <c r="C250" s="34">
        <v>27351951.000000007</v>
      </c>
      <c r="D250" s="35" t="s">
        <v>22</v>
      </c>
      <c r="E250" s="36">
        <v>45030</v>
      </c>
      <c r="F250" s="37">
        <v>140.28</v>
      </c>
      <c r="G250" s="38">
        <v>3100188</v>
      </c>
      <c r="H250" s="38">
        <v>1683360</v>
      </c>
      <c r="I250" s="39" t="s">
        <v>23</v>
      </c>
      <c r="J250" s="40"/>
      <c r="K250" s="41"/>
      <c r="L250" s="72"/>
      <c r="M250" s="42"/>
    </row>
    <row r="251" spans="1:13" x14ac:dyDescent="0.25">
      <c r="A251" s="20" t="s">
        <v>24</v>
      </c>
      <c r="B251" s="43"/>
      <c r="C251" s="22">
        <v>1097936178</v>
      </c>
      <c r="D251" s="23" t="s">
        <v>25</v>
      </c>
      <c r="E251" s="24">
        <v>45031</v>
      </c>
      <c r="F251" s="25">
        <v>98.2</v>
      </c>
      <c r="G251" s="26">
        <v>2170220</v>
      </c>
      <c r="H251" s="26">
        <v>1178400</v>
      </c>
      <c r="I251" s="27" t="s">
        <v>23</v>
      </c>
      <c r="J251" s="28"/>
      <c r="K251" s="29"/>
      <c r="L251" s="71"/>
      <c r="M251" s="31"/>
    </row>
    <row r="252" spans="1:13" x14ac:dyDescent="0.25">
      <c r="A252" s="32"/>
      <c r="B252" s="74"/>
      <c r="C252" s="34"/>
      <c r="D252" s="35" t="s">
        <v>27</v>
      </c>
      <c r="E252" s="36"/>
      <c r="F252" s="75"/>
      <c r="G252" s="38">
        <v>0</v>
      </c>
      <c r="H252" s="38">
        <v>0</v>
      </c>
      <c r="I252" s="39" t="s">
        <v>28</v>
      </c>
      <c r="J252" s="40"/>
      <c r="K252" s="41"/>
      <c r="L252" s="72"/>
      <c r="M252" s="42"/>
    </row>
    <row r="253" spans="1:13" x14ac:dyDescent="0.25">
      <c r="A253" s="20"/>
      <c r="B253" s="43"/>
      <c r="C253" s="22"/>
      <c r="D253" s="23" t="s">
        <v>29</v>
      </c>
      <c r="E253" s="24">
        <v>45033</v>
      </c>
      <c r="F253" s="25">
        <v>160.30000000000001</v>
      </c>
      <c r="G253" s="26">
        <v>3542630.0000000005</v>
      </c>
      <c r="H253" s="26">
        <v>1923600.0000000002</v>
      </c>
      <c r="I253" s="27" t="s">
        <v>23</v>
      </c>
      <c r="J253" s="28"/>
      <c r="K253" s="29"/>
      <c r="L253" s="71"/>
      <c r="M253" s="31"/>
    </row>
    <row r="254" spans="1:13" x14ac:dyDescent="0.25">
      <c r="A254" s="32"/>
      <c r="B254" s="74"/>
      <c r="C254" s="34"/>
      <c r="D254" s="35" t="s">
        <v>30</v>
      </c>
      <c r="E254" s="36">
        <v>45034</v>
      </c>
      <c r="F254" s="76">
        <v>159.18</v>
      </c>
      <c r="G254" s="38">
        <v>3517878</v>
      </c>
      <c r="H254" s="38">
        <v>1910160</v>
      </c>
      <c r="I254" s="39" t="s">
        <v>23</v>
      </c>
      <c r="J254" s="40"/>
      <c r="K254" s="41"/>
      <c r="L254" s="72"/>
      <c r="M254" s="42"/>
    </row>
    <row r="255" spans="1:13" x14ac:dyDescent="0.25">
      <c r="A255" s="20"/>
      <c r="B255" s="43"/>
      <c r="C255" s="22"/>
      <c r="D255" s="23" t="s">
        <v>31</v>
      </c>
      <c r="E255" s="24">
        <v>45035</v>
      </c>
      <c r="F255" s="25">
        <v>162.61000000000001</v>
      </c>
      <c r="G255" s="26">
        <v>3593681.0000000005</v>
      </c>
      <c r="H255" s="26">
        <v>1951320.0000000002</v>
      </c>
      <c r="I255" s="27" t="s">
        <v>23</v>
      </c>
      <c r="J255" s="28"/>
      <c r="K255" s="29"/>
      <c r="L255" s="71"/>
      <c r="M255" s="31"/>
    </row>
    <row r="256" spans="1:13" x14ac:dyDescent="0.25">
      <c r="A256" s="55"/>
      <c r="B256" s="56"/>
      <c r="C256" s="57">
        <f>+C250-G257</f>
        <v>0</v>
      </c>
      <c r="D256" s="56" t="s">
        <v>32</v>
      </c>
      <c r="E256" s="58"/>
      <c r="F256" s="59">
        <f>SUM(F249:F255)</f>
        <v>802.11</v>
      </c>
      <c r="G256" s="60">
        <f>SUM(G249:G255)</f>
        <v>17726631</v>
      </c>
      <c r="H256" s="60">
        <f>SUM(H249:H255)</f>
        <v>9625320</v>
      </c>
      <c r="I256" s="61">
        <f>+G256+H256</f>
        <v>27351951</v>
      </c>
      <c r="J256" s="70">
        <f>+SUM(J237:J255,K237:K255)</f>
        <v>22311.050000000003</v>
      </c>
      <c r="K256" s="70">
        <f>+SUM(K237:K255)</f>
        <v>1265.6499999999999</v>
      </c>
      <c r="L256" s="61">
        <f>+SUM(L237:L255)</f>
        <v>27970865</v>
      </c>
      <c r="M256" s="60"/>
    </row>
    <row r="257" spans="1:13" x14ac:dyDescent="0.25">
      <c r="A257" s="56"/>
      <c r="B257" s="56"/>
      <c r="C257" s="56"/>
      <c r="D257" s="56"/>
      <c r="E257" s="62"/>
      <c r="F257" s="63"/>
      <c r="G257" s="64">
        <f>SUM(G256:H256)</f>
        <v>27351951</v>
      </c>
      <c r="H257" s="65"/>
      <c r="I257" s="66"/>
      <c r="J257" s="67"/>
      <c r="K257" s="68"/>
      <c r="L257" s="69"/>
      <c r="M257" s="60"/>
    </row>
    <row r="258" spans="1:13" ht="19.5" x14ac:dyDescent="0.25">
      <c r="A258" s="1" t="s">
        <v>0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"/>
    </row>
    <row r="259" spans="1:13" ht="38.25" x14ac:dyDescent="0.25">
      <c r="A259" s="4" t="s">
        <v>1</v>
      </c>
      <c r="B259" s="4" t="s">
        <v>2</v>
      </c>
      <c r="C259" s="5" t="s">
        <v>3</v>
      </c>
      <c r="D259" s="4" t="s">
        <v>4</v>
      </c>
      <c r="E259" s="5" t="s">
        <v>5</v>
      </c>
      <c r="F259" s="5" t="s">
        <v>6</v>
      </c>
      <c r="G259" s="6" t="s">
        <v>7</v>
      </c>
      <c r="H259" s="6" t="s">
        <v>8</v>
      </c>
      <c r="I259" s="4" t="s">
        <v>9</v>
      </c>
      <c r="J259" s="7"/>
      <c r="K259" s="8"/>
      <c r="L259" s="9"/>
      <c r="M259" s="4" t="s">
        <v>10</v>
      </c>
    </row>
    <row r="260" spans="1:13" x14ac:dyDescent="0.25">
      <c r="A260" s="10"/>
      <c r="B260" s="10"/>
      <c r="C260" s="5" t="s">
        <v>11</v>
      </c>
      <c r="D260" s="10"/>
      <c r="E260" s="5" t="s">
        <v>12</v>
      </c>
      <c r="F260" s="5" t="s">
        <v>13</v>
      </c>
      <c r="G260" s="11">
        <v>22100</v>
      </c>
      <c r="H260" s="11">
        <v>12000</v>
      </c>
      <c r="I260" s="10"/>
      <c r="J260" s="12"/>
      <c r="K260" s="13"/>
      <c r="L260" s="14"/>
      <c r="M260" s="10"/>
    </row>
    <row r="261" spans="1:13" x14ac:dyDescent="0.25">
      <c r="A261" s="15"/>
      <c r="B261" s="15"/>
      <c r="C261" s="15"/>
      <c r="D261" s="15"/>
      <c r="E261" s="16"/>
      <c r="F261" s="15"/>
      <c r="G261" s="17"/>
      <c r="H261" s="17"/>
      <c r="I261" s="15"/>
      <c r="J261" s="18" t="s">
        <v>14</v>
      </c>
      <c r="K261" s="18" t="s">
        <v>15</v>
      </c>
      <c r="L261" s="19" t="s">
        <v>16</v>
      </c>
      <c r="M261" s="15"/>
    </row>
    <row r="262" spans="1:13" x14ac:dyDescent="0.25">
      <c r="A262" s="20" t="s">
        <v>17</v>
      </c>
      <c r="B262" s="21" t="s">
        <v>18</v>
      </c>
      <c r="C262" s="22">
        <v>1097936178</v>
      </c>
      <c r="D262" s="23" t="s">
        <v>19</v>
      </c>
      <c r="E262" s="24">
        <v>45036</v>
      </c>
      <c r="F262" s="25">
        <v>77.459999999999994</v>
      </c>
      <c r="G262" s="26">
        <v>1711865.9999999998</v>
      </c>
      <c r="H262" s="26">
        <v>929519.99999999988</v>
      </c>
      <c r="I262" s="27" t="s">
        <v>20</v>
      </c>
      <c r="J262" s="28"/>
      <c r="K262" s="29"/>
      <c r="L262" s="71"/>
      <c r="M262" s="31"/>
    </row>
    <row r="263" spans="1:13" x14ac:dyDescent="0.25">
      <c r="A263" s="32" t="s">
        <v>21</v>
      </c>
      <c r="B263" s="33"/>
      <c r="C263" s="34">
        <v>31372341.000000015</v>
      </c>
      <c r="D263" s="35" t="s">
        <v>22</v>
      </c>
      <c r="E263" s="36">
        <v>45037</v>
      </c>
      <c r="F263" s="37">
        <v>151.50999999999996</v>
      </c>
      <c r="G263" s="38">
        <v>3348370.9999999991</v>
      </c>
      <c r="H263" s="38">
        <v>1818119.9999999995</v>
      </c>
      <c r="I263" s="39" t="s">
        <v>23</v>
      </c>
      <c r="J263" s="40"/>
      <c r="K263" s="41"/>
      <c r="L263" s="72"/>
      <c r="M263" s="42"/>
    </row>
    <row r="264" spans="1:13" x14ac:dyDescent="0.25">
      <c r="A264" s="20" t="s">
        <v>24</v>
      </c>
      <c r="B264" s="43"/>
      <c r="C264" s="22">
        <v>1066563837</v>
      </c>
      <c r="D264" s="23" t="s">
        <v>25</v>
      </c>
      <c r="E264" s="24">
        <v>45038</v>
      </c>
      <c r="F264" s="25">
        <v>100.72</v>
      </c>
      <c r="G264" s="26">
        <v>2225912</v>
      </c>
      <c r="H264" s="26">
        <v>1208640</v>
      </c>
      <c r="I264" s="27" t="s">
        <v>23</v>
      </c>
      <c r="J264" s="28"/>
      <c r="K264" s="29"/>
      <c r="L264" s="71"/>
      <c r="M264" s="31"/>
    </row>
    <row r="265" spans="1:13" x14ac:dyDescent="0.25">
      <c r="A265" s="32"/>
      <c r="B265" s="74"/>
      <c r="C265" s="34"/>
      <c r="D265" s="35" t="s">
        <v>27</v>
      </c>
      <c r="E265" s="36">
        <v>45039</v>
      </c>
      <c r="F265" s="75">
        <v>122.48</v>
      </c>
      <c r="G265" s="38">
        <v>2706808</v>
      </c>
      <c r="H265" s="38">
        <v>1469760</v>
      </c>
      <c r="I265" s="39" t="s">
        <v>28</v>
      </c>
      <c r="J265" s="40"/>
      <c r="K265" s="41"/>
      <c r="L265" s="72"/>
      <c r="M265" s="42"/>
    </row>
    <row r="266" spans="1:13" x14ac:dyDescent="0.25">
      <c r="A266" s="20"/>
      <c r="B266" s="43"/>
      <c r="C266" s="22"/>
      <c r="D266" s="23" t="s">
        <v>29</v>
      </c>
      <c r="E266" s="24">
        <v>45040</v>
      </c>
      <c r="F266" s="25">
        <v>146.59</v>
      </c>
      <c r="G266" s="26">
        <v>3239639</v>
      </c>
      <c r="H266" s="26">
        <v>1759080</v>
      </c>
      <c r="I266" s="27" t="s">
        <v>23</v>
      </c>
      <c r="J266" s="28"/>
      <c r="K266" s="29"/>
      <c r="L266" s="71"/>
      <c r="M266" s="31"/>
    </row>
    <row r="267" spans="1:13" x14ac:dyDescent="0.25">
      <c r="A267" s="32"/>
      <c r="B267" s="74"/>
      <c r="C267" s="34"/>
      <c r="D267" s="35" t="s">
        <v>30</v>
      </c>
      <c r="E267" s="36">
        <v>45041</v>
      </c>
      <c r="F267" s="76">
        <v>157.12</v>
      </c>
      <c r="G267" s="38">
        <v>3472352</v>
      </c>
      <c r="H267" s="38">
        <v>1885440</v>
      </c>
      <c r="I267" s="39" t="s">
        <v>23</v>
      </c>
      <c r="J267" s="40"/>
      <c r="K267" s="41"/>
      <c r="L267" s="72"/>
      <c r="M267" s="42"/>
    </row>
    <row r="268" spans="1:13" x14ac:dyDescent="0.25">
      <c r="A268" s="20"/>
      <c r="B268" s="43"/>
      <c r="C268" s="22"/>
      <c r="D268" s="23" t="s">
        <v>31</v>
      </c>
      <c r="E268" s="24">
        <v>45042</v>
      </c>
      <c r="F268" s="25">
        <v>164.13</v>
      </c>
      <c r="G268" s="26">
        <v>3627273</v>
      </c>
      <c r="H268" s="26">
        <v>1969560</v>
      </c>
      <c r="I268" s="27" t="s">
        <v>23</v>
      </c>
      <c r="J268" s="28"/>
      <c r="K268" s="29"/>
      <c r="L268" s="71"/>
      <c r="M268" s="31"/>
    </row>
    <row r="269" spans="1:13" x14ac:dyDescent="0.25">
      <c r="A269" s="55"/>
      <c r="B269" s="56"/>
      <c r="C269" s="57">
        <f>+C263-G270</f>
        <v>0</v>
      </c>
      <c r="D269" s="56" t="s">
        <v>32</v>
      </c>
      <c r="E269" s="58"/>
      <c r="F269" s="59">
        <f>SUM(F262:F268)</f>
        <v>920.01</v>
      </c>
      <c r="G269" s="60">
        <f>SUM(G262:G268)</f>
        <v>20332221</v>
      </c>
      <c r="H269" s="60">
        <f>SUM(H262:H268)</f>
        <v>11040120</v>
      </c>
      <c r="I269" s="61">
        <f>+G269+H269</f>
        <v>31372341</v>
      </c>
      <c r="J269" s="70">
        <f>+SUM(J250:J268,K250:K268)</f>
        <v>23576.700000000004</v>
      </c>
      <c r="K269" s="70">
        <f>+SUM(K250:K268)</f>
        <v>1265.6499999999999</v>
      </c>
      <c r="L269" s="61">
        <f>+SUM(L250:L268)</f>
        <v>27970865</v>
      </c>
      <c r="M269" s="60"/>
    </row>
    <row r="270" spans="1:13" x14ac:dyDescent="0.25">
      <c r="A270" s="56"/>
      <c r="B270" s="56"/>
      <c r="C270" s="56"/>
      <c r="D270" s="56"/>
      <c r="E270" s="62"/>
      <c r="F270" s="63"/>
      <c r="G270" s="64">
        <f>SUM(G269:H269)</f>
        <v>31372341</v>
      </c>
      <c r="H270" s="65"/>
      <c r="I270" s="66"/>
      <c r="J270" s="67"/>
      <c r="K270" s="68"/>
      <c r="L270" s="69"/>
      <c r="M270" s="60"/>
    </row>
    <row r="271" spans="1:13" ht="19.5" x14ac:dyDescent="0.25">
      <c r="A271" s="1" t="s">
        <v>0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3"/>
    </row>
    <row r="272" spans="1:13" ht="38.25" x14ac:dyDescent="0.25">
      <c r="A272" s="4" t="s">
        <v>1</v>
      </c>
      <c r="B272" s="4" t="s">
        <v>2</v>
      </c>
      <c r="C272" s="5" t="s">
        <v>3</v>
      </c>
      <c r="D272" s="4" t="s">
        <v>4</v>
      </c>
      <c r="E272" s="5" t="s">
        <v>5</v>
      </c>
      <c r="F272" s="5" t="s">
        <v>6</v>
      </c>
      <c r="G272" s="6" t="s">
        <v>7</v>
      </c>
      <c r="H272" s="6" t="s">
        <v>8</v>
      </c>
      <c r="I272" s="4" t="s">
        <v>9</v>
      </c>
      <c r="J272" s="7"/>
      <c r="K272" s="8"/>
      <c r="L272" s="9"/>
      <c r="M272" s="4" t="s">
        <v>10</v>
      </c>
    </row>
    <row r="273" spans="1:13" x14ac:dyDescent="0.25">
      <c r="A273" s="10"/>
      <c r="B273" s="10"/>
      <c r="C273" s="5" t="s">
        <v>11</v>
      </c>
      <c r="D273" s="10"/>
      <c r="E273" s="5" t="s">
        <v>12</v>
      </c>
      <c r="F273" s="5" t="s">
        <v>13</v>
      </c>
      <c r="G273" s="11">
        <v>22100</v>
      </c>
      <c r="H273" s="11">
        <v>12000</v>
      </c>
      <c r="I273" s="10"/>
      <c r="J273" s="12"/>
      <c r="K273" s="13"/>
      <c r="L273" s="14"/>
      <c r="M273" s="10"/>
    </row>
    <row r="274" spans="1:13" x14ac:dyDescent="0.25">
      <c r="A274" s="15"/>
      <c r="B274" s="15"/>
      <c r="C274" s="15"/>
      <c r="D274" s="15"/>
      <c r="E274" s="16"/>
      <c r="F274" s="15"/>
      <c r="G274" s="17"/>
      <c r="H274" s="17"/>
      <c r="I274" s="15"/>
      <c r="J274" s="18" t="s">
        <v>14</v>
      </c>
      <c r="K274" s="18" t="s">
        <v>15</v>
      </c>
      <c r="L274" s="19" t="s">
        <v>16</v>
      </c>
      <c r="M274" s="15"/>
    </row>
    <row r="275" spans="1:13" x14ac:dyDescent="0.25">
      <c r="A275" s="20" t="s">
        <v>17</v>
      </c>
      <c r="B275" s="21" t="s">
        <v>18</v>
      </c>
      <c r="C275" s="22">
        <v>1066563837</v>
      </c>
      <c r="D275" s="23" t="s">
        <v>19</v>
      </c>
      <c r="E275" s="24">
        <v>45043</v>
      </c>
      <c r="F275" s="25">
        <v>100.41000000000001</v>
      </c>
      <c r="G275" s="26">
        <v>2219061.0000000005</v>
      </c>
      <c r="H275" s="26">
        <v>1204920.0000000002</v>
      </c>
      <c r="I275" s="27" t="s">
        <v>20</v>
      </c>
      <c r="J275" s="28"/>
      <c r="K275" s="29"/>
      <c r="L275" s="71"/>
      <c r="M275" s="31"/>
    </row>
    <row r="276" spans="1:13" x14ac:dyDescent="0.25">
      <c r="A276" s="32" t="s">
        <v>21</v>
      </c>
      <c r="B276" s="33"/>
      <c r="C276" s="34">
        <v>14467607</v>
      </c>
      <c r="D276" s="35" t="s">
        <v>22</v>
      </c>
      <c r="E276" s="36">
        <v>45044</v>
      </c>
      <c r="F276" s="37">
        <v>152.13000000000002</v>
      </c>
      <c r="G276" s="38">
        <v>3362073.0000000005</v>
      </c>
      <c r="H276" s="38">
        <v>1825560.0000000002</v>
      </c>
      <c r="I276" s="39" t="s">
        <v>23</v>
      </c>
      <c r="J276" s="40"/>
      <c r="K276" s="41"/>
      <c r="L276" s="72"/>
      <c r="M276" s="42"/>
    </row>
    <row r="277" spans="1:13" x14ac:dyDescent="0.25">
      <c r="A277" s="20" t="s">
        <v>24</v>
      </c>
      <c r="B277" s="43"/>
      <c r="C277" s="22">
        <v>1052096230</v>
      </c>
      <c r="D277" s="23" t="s">
        <v>25</v>
      </c>
      <c r="E277" s="24">
        <v>45045</v>
      </c>
      <c r="F277" s="25">
        <v>102.22000000000001</v>
      </c>
      <c r="G277" s="26">
        <v>2259062.0000000005</v>
      </c>
      <c r="H277" s="26">
        <v>1226640.0000000002</v>
      </c>
      <c r="I277" s="27" t="s">
        <v>23</v>
      </c>
      <c r="J277" s="28"/>
      <c r="K277" s="29"/>
      <c r="L277" s="71"/>
      <c r="M277" s="31"/>
    </row>
    <row r="278" spans="1:13" x14ac:dyDescent="0.25">
      <c r="A278" s="32"/>
      <c r="B278" s="74"/>
      <c r="C278" s="34"/>
      <c r="D278" s="35" t="s">
        <v>27</v>
      </c>
      <c r="E278" s="36">
        <v>45046</v>
      </c>
      <c r="F278" s="75">
        <v>69.509999999999991</v>
      </c>
      <c r="G278" s="38">
        <v>1536170.9999999998</v>
      </c>
      <c r="H278" s="38">
        <v>834119.99999999988</v>
      </c>
      <c r="I278" s="39" t="s">
        <v>28</v>
      </c>
      <c r="J278" s="40"/>
      <c r="K278" s="41"/>
      <c r="L278" s="72"/>
      <c r="M278" s="42"/>
    </row>
    <row r="279" spans="1:13" x14ac:dyDescent="0.25">
      <c r="A279" s="20"/>
      <c r="B279" s="43"/>
      <c r="C279" s="22"/>
      <c r="D279" s="23" t="s">
        <v>29</v>
      </c>
      <c r="E279" s="24"/>
      <c r="F279" s="25"/>
      <c r="G279" s="26">
        <v>0</v>
      </c>
      <c r="H279" s="26">
        <v>0</v>
      </c>
      <c r="I279" s="27" t="s">
        <v>23</v>
      </c>
      <c r="J279" s="28"/>
      <c r="K279" s="29"/>
      <c r="L279" s="71"/>
      <c r="M279" s="31"/>
    </row>
    <row r="280" spans="1:13" x14ac:dyDescent="0.25">
      <c r="A280" s="32"/>
      <c r="B280" s="74"/>
      <c r="C280" s="34"/>
      <c r="D280" s="35" t="s">
        <v>30</v>
      </c>
      <c r="E280" s="36"/>
      <c r="F280" s="76"/>
      <c r="G280" s="38">
        <v>0</v>
      </c>
      <c r="H280" s="38">
        <v>0</v>
      </c>
      <c r="I280" s="39" t="s">
        <v>23</v>
      </c>
      <c r="J280" s="40"/>
      <c r="K280" s="41"/>
      <c r="L280" s="72"/>
      <c r="M280" s="42"/>
    </row>
    <row r="281" spans="1:13" x14ac:dyDescent="0.25">
      <c r="A281" s="20"/>
      <c r="B281" s="43"/>
      <c r="C281" s="22"/>
      <c r="D281" s="23" t="s">
        <v>31</v>
      </c>
      <c r="E281" s="24"/>
      <c r="F281" s="25"/>
      <c r="G281" s="26">
        <v>0</v>
      </c>
      <c r="H281" s="26">
        <v>0</v>
      </c>
      <c r="I281" s="27" t="s">
        <v>23</v>
      </c>
      <c r="J281" s="28"/>
      <c r="K281" s="29"/>
      <c r="L281" s="71"/>
      <c r="M281" s="31"/>
    </row>
    <row r="282" spans="1:13" x14ac:dyDescent="0.25">
      <c r="A282" s="55"/>
      <c r="B282" s="56"/>
      <c r="C282" s="57">
        <f>+C276-G283</f>
        <v>0</v>
      </c>
      <c r="D282" s="56" t="s">
        <v>32</v>
      </c>
      <c r="E282" s="58"/>
      <c r="F282" s="59">
        <f>SUM(F275:F281)</f>
        <v>424.27000000000004</v>
      </c>
      <c r="G282" s="60">
        <f>SUM(G275:G281)</f>
        <v>9376367.0000000019</v>
      </c>
      <c r="H282" s="60">
        <f>SUM(H275:H281)</f>
        <v>5091240.0000000009</v>
      </c>
      <c r="I282" s="61">
        <f>+G282+H282</f>
        <v>14467607.000000004</v>
      </c>
      <c r="J282" s="70">
        <f>+SUM(J263:J281,K263:K281)</f>
        <v>24842.350000000006</v>
      </c>
      <c r="K282" s="70">
        <f>+SUM(K263:K281)</f>
        <v>1265.6499999999999</v>
      </c>
      <c r="L282" s="61">
        <f>+SUM(L263:L281)</f>
        <v>27970865</v>
      </c>
      <c r="M282" s="60"/>
    </row>
    <row r="283" spans="1:13" x14ac:dyDescent="0.25">
      <c r="A283" s="56"/>
      <c r="B283" s="56"/>
      <c r="C283" s="56"/>
      <c r="D283" s="56"/>
      <c r="E283" s="62"/>
      <c r="F283" s="63"/>
      <c r="G283" s="64">
        <f>SUM(G282:H282)</f>
        <v>14467607.000000004</v>
      </c>
      <c r="H283" s="65"/>
      <c r="I283" s="66"/>
      <c r="J283" s="67"/>
      <c r="K283" s="68"/>
      <c r="L283" s="69"/>
      <c r="M283" s="60"/>
    </row>
    <row r="284" spans="1:13" ht="19.5" x14ac:dyDescent="0.25">
      <c r="A284" s="1" t="s">
        <v>0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"/>
    </row>
    <row r="285" spans="1:13" ht="38.25" x14ac:dyDescent="0.25">
      <c r="A285" s="4" t="s">
        <v>1</v>
      </c>
      <c r="B285" s="4" t="s">
        <v>2</v>
      </c>
      <c r="C285" s="5" t="s">
        <v>3</v>
      </c>
      <c r="D285" s="4" t="s">
        <v>4</v>
      </c>
      <c r="E285" s="5" t="s">
        <v>5</v>
      </c>
      <c r="F285" s="5" t="s">
        <v>6</v>
      </c>
      <c r="G285" s="6" t="s">
        <v>7</v>
      </c>
      <c r="H285" s="6" t="s">
        <v>8</v>
      </c>
      <c r="I285" s="4" t="s">
        <v>9</v>
      </c>
      <c r="J285" s="7"/>
      <c r="K285" s="8"/>
      <c r="L285" s="9"/>
      <c r="M285" s="4" t="s">
        <v>10</v>
      </c>
    </row>
    <row r="286" spans="1:13" ht="38.25" x14ac:dyDescent="0.25">
      <c r="A286" s="10"/>
      <c r="B286" s="10"/>
      <c r="C286" s="5" t="s">
        <v>11</v>
      </c>
      <c r="D286" s="10"/>
      <c r="E286" s="5" t="s">
        <v>12</v>
      </c>
      <c r="F286" s="5" t="s">
        <v>13</v>
      </c>
      <c r="G286" s="11" t="s">
        <v>33</v>
      </c>
      <c r="H286" s="11" t="s">
        <v>34</v>
      </c>
      <c r="I286" s="10"/>
      <c r="J286" s="12"/>
      <c r="K286" s="13"/>
      <c r="L286" s="14"/>
      <c r="M286" s="10"/>
    </row>
    <row r="287" spans="1:13" x14ac:dyDescent="0.25">
      <c r="A287" s="15"/>
      <c r="B287" s="15"/>
      <c r="C287" s="15"/>
      <c r="D287" s="15"/>
      <c r="E287" s="16"/>
      <c r="F287" s="15"/>
      <c r="G287" s="17"/>
      <c r="H287" s="17"/>
      <c r="I287" s="15"/>
      <c r="J287" s="18" t="s">
        <v>14</v>
      </c>
      <c r="K287" s="18" t="s">
        <v>15</v>
      </c>
      <c r="L287" s="19" t="s">
        <v>16</v>
      </c>
      <c r="M287" s="15"/>
    </row>
    <row r="288" spans="1:13" x14ac:dyDescent="0.25">
      <c r="A288" s="20" t="s">
        <v>17</v>
      </c>
      <c r="B288" s="21">
        <v>64907</v>
      </c>
      <c r="C288" s="22" t="s">
        <v>35</v>
      </c>
      <c r="D288" s="23" t="s">
        <v>19</v>
      </c>
      <c r="E288" s="24"/>
      <c r="F288" s="25"/>
      <c r="G288" s="26" t="s">
        <v>36</v>
      </c>
      <c r="H288" s="26" t="s">
        <v>37</v>
      </c>
      <c r="I288" s="27" t="s">
        <v>20</v>
      </c>
      <c r="J288" s="28"/>
      <c r="K288" s="29"/>
      <c r="L288" s="71"/>
      <c r="M288" s="31"/>
    </row>
    <row r="289" spans="1:13" x14ac:dyDescent="0.25">
      <c r="A289" s="32" t="s">
        <v>21</v>
      </c>
      <c r="B289" s="33">
        <v>2259</v>
      </c>
      <c r="C289" s="34" t="s">
        <v>38</v>
      </c>
      <c r="D289" s="35" t="s">
        <v>22</v>
      </c>
      <c r="E289" s="36"/>
      <c r="F289" s="37"/>
      <c r="G289" s="38" t="s">
        <v>36</v>
      </c>
      <c r="H289" s="38" t="s">
        <v>37</v>
      </c>
      <c r="I289" s="39" t="s">
        <v>23</v>
      </c>
      <c r="J289" s="40"/>
      <c r="K289" s="41"/>
      <c r="L289" s="72"/>
      <c r="M289" s="42"/>
    </row>
    <row r="290" spans="1:13" x14ac:dyDescent="0.25">
      <c r="A290" s="20" t="s">
        <v>24</v>
      </c>
      <c r="B290" s="43">
        <v>45050</v>
      </c>
      <c r="C290" s="22" t="s">
        <v>39</v>
      </c>
      <c r="D290" s="23" t="s">
        <v>25</v>
      </c>
      <c r="E290" s="24"/>
      <c r="F290" s="25"/>
      <c r="G290" s="26" t="s">
        <v>36</v>
      </c>
      <c r="H290" s="26" t="s">
        <v>37</v>
      </c>
      <c r="I290" s="27" t="s">
        <v>23</v>
      </c>
      <c r="J290" s="28"/>
      <c r="K290" s="29"/>
      <c r="L290" s="71"/>
      <c r="M290" s="31"/>
    </row>
    <row r="291" spans="1:13" x14ac:dyDescent="0.25">
      <c r="A291" s="32"/>
      <c r="B291" s="74"/>
      <c r="C291" s="34"/>
      <c r="D291" s="35" t="s">
        <v>27</v>
      </c>
      <c r="E291" s="36"/>
      <c r="F291" s="75"/>
      <c r="G291" s="38" t="s">
        <v>36</v>
      </c>
      <c r="H291" s="38" t="s">
        <v>37</v>
      </c>
      <c r="I291" s="39" t="s">
        <v>28</v>
      </c>
      <c r="J291" s="40"/>
      <c r="K291" s="41"/>
      <c r="L291" s="72"/>
      <c r="M291" s="42"/>
    </row>
    <row r="292" spans="1:13" x14ac:dyDescent="0.25">
      <c r="A292" s="20"/>
      <c r="B292" s="43"/>
      <c r="C292" s="22"/>
      <c r="D292" s="23" t="s">
        <v>29</v>
      </c>
      <c r="E292" s="24">
        <v>45047</v>
      </c>
      <c r="F292" s="25">
        <v>138.72</v>
      </c>
      <c r="G292" s="26" t="s">
        <v>40</v>
      </c>
      <c r="H292" s="26" t="s">
        <v>41</v>
      </c>
      <c r="I292" s="27" t="s">
        <v>23</v>
      </c>
      <c r="J292" s="28"/>
      <c r="K292" s="29"/>
      <c r="L292" s="71"/>
      <c r="M292" s="31"/>
    </row>
    <row r="293" spans="1:13" x14ac:dyDescent="0.25">
      <c r="A293" s="32"/>
      <c r="B293" s="74"/>
      <c r="C293" s="34"/>
      <c r="D293" s="35" t="s">
        <v>30</v>
      </c>
      <c r="E293" s="36">
        <v>45048</v>
      </c>
      <c r="F293" s="76">
        <v>147.9</v>
      </c>
      <c r="G293" s="38" t="s">
        <v>42</v>
      </c>
      <c r="H293" s="38" t="s">
        <v>43</v>
      </c>
      <c r="I293" s="39" t="s">
        <v>23</v>
      </c>
      <c r="J293" s="40"/>
      <c r="K293" s="41"/>
      <c r="L293" s="72"/>
      <c r="M293" s="42"/>
    </row>
    <row r="294" spans="1:13" x14ac:dyDescent="0.25">
      <c r="A294" s="20"/>
      <c r="B294" s="43"/>
      <c r="C294" s="22"/>
      <c r="D294" s="23" t="s">
        <v>31</v>
      </c>
      <c r="E294" s="24">
        <v>45049</v>
      </c>
      <c r="F294" s="25">
        <v>180.5</v>
      </c>
      <c r="G294" s="26" t="s">
        <v>44</v>
      </c>
      <c r="H294" s="26" t="s">
        <v>45</v>
      </c>
      <c r="I294" s="27" t="s">
        <v>23</v>
      </c>
      <c r="J294" s="28"/>
      <c r="K294" s="29"/>
      <c r="L294" s="71"/>
      <c r="M294" s="31"/>
    </row>
    <row r="295" spans="1:13" x14ac:dyDescent="0.25">
      <c r="A295" s="55"/>
      <c r="B295" s="56"/>
      <c r="C295" s="57" t="s">
        <v>46</v>
      </c>
      <c r="D295" s="56" t="s">
        <v>32</v>
      </c>
      <c r="E295" s="58"/>
      <c r="F295" s="59">
        <f>SUM(F288:F294)</f>
        <v>467.12</v>
      </c>
      <c r="G295" s="60" t="s">
        <v>47</v>
      </c>
      <c r="H295" s="60" t="s">
        <v>48</v>
      </c>
      <c r="I295" s="61" t="e">
        <f>+G295+H295</f>
        <v>#VALUE!</v>
      </c>
      <c r="J295" s="70">
        <f>+SUM(J276:J294,K276:K294)</f>
        <v>26108.000000000007</v>
      </c>
      <c r="K295" s="70">
        <f>+SUM(K276:K294)</f>
        <v>1265.6499999999999</v>
      </c>
      <c r="L295" s="61">
        <f>+SUM(L276:L294)</f>
        <v>27970865</v>
      </c>
      <c r="M295" s="60"/>
    </row>
    <row r="296" spans="1:13" x14ac:dyDescent="0.25">
      <c r="A296" s="56"/>
      <c r="B296" s="56"/>
      <c r="C296" s="56"/>
      <c r="D296" s="56"/>
      <c r="E296" s="62"/>
      <c r="F296" s="63"/>
      <c r="G296" s="64" t="s">
        <v>38</v>
      </c>
      <c r="H296" s="65"/>
      <c r="I296" s="66"/>
      <c r="J296" s="67"/>
      <c r="K296" s="68"/>
      <c r="L296" s="69"/>
      <c r="M296" s="60"/>
    </row>
    <row r="297" spans="1:13" ht="19.5" x14ac:dyDescent="0.25">
      <c r="A297" s="1" t="s">
        <v>0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3"/>
    </row>
    <row r="298" spans="1:13" ht="38.25" x14ac:dyDescent="0.25">
      <c r="A298" s="4" t="s">
        <v>1</v>
      </c>
      <c r="B298" s="4" t="s">
        <v>2</v>
      </c>
      <c r="C298" s="5" t="s">
        <v>3</v>
      </c>
      <c r="D298" s="4" t="s">
        <v>4</v>
      </c>
      <c r="E298" s="5" t="s">
        <v>5</v>
      </c>
      <c r="F298" s="5" t="s">
        <v>6</v>
      </c>
      <c r="G298" s="6" t="s">
        <v>7</v>
      </c>
      <c r="H298" s="6" t="s">
        <v>8</v>
      </c>
      <c r="I298" s="4" t="s">
        <v>9</v>
      </c>
      <c r="J298" s="7"/>
      <c r="K298" s="8"/>
      <c r="L298" s="9"/>
      <c r="M298" s="4" t="s">
        <v>10</v>
      </c>
    </row>
    <row r="299" spans="1:13" x14ac:dyDescent="0.25">
      <c r="A299" s="10"/>
      <c r="B299" s="10"/>
      <c r="C299" s="5" t="s">
        <v>11</v>
      </c>
      <c r="D299" s="10"/>
      <c r="E299" s="5" t="s">
        <v>12</v>
      </c>
      <c r="F299" s="5" t="s">
        <v>13</v>
      </c>
      <c r="G299" s="11">
        <v>22100</v>
      </c>
      <c r="H299" s="11">
        <v>12000</v>
      </c>
      <c r="I299" s="10"/>
      <c r="J299" s="12"/>
      <c r="K299" s="13"/>
      <c r="L299" s="14"/>
      <c r="M299" s="10"/>
    </row>
    <row r="300" spans="1:13" x14ac:dyDescent="0.25">
      <c r="A300" s="15"/>
      <c r="B300" s="15"/>
      <c r="C300" s="15"/>
      <c r="D300" s="15"/>
      <c r="E300" s="16"/>
      <c r="F300" s="15"/>
      <c r="G300" s="17"/>
      <c r="H300" s="17"/>
      <c r="I300" s="15"/>
      <c r="J300" s="18" t="s">
        <v>14</v>
      </c>
      <c r="K300" s="18" t="s">
        <v>15</v>
      </c>
      <c r="L300" s="19" t="s">
        <v>16</v>
      </c>
      <c r="M300" s="15"/>
    </row>
    <row r="301" spans="1:13" x14ac:dyDescent="0.25">
      <c r="A301" s="20" t="s">
        <v>17</v>
      </c>
      <c r="B301" s="21" t="s">
        <v>18</v>
      </c>
      <c r="C301" s="22">
        <v>1052096230</v>
      </c>
      <c r="D301" s="23" t="s">
        <v>19</v>
      </c>
      <c r="E301" s="24">
        <v>45050</v>
      </c>
      <c r="F301" s="25">
        <v>93.9</v>
      </c>
      <c r="G301" s="26">
        <v>2075190.0000000002</v>
      </c>
      <c r="H301" s="26">
        <v>1126800</v>
      </c>
      <c r="I301" s="27" t="s">
        <v>20</v>
      </c>
      <c r="J301" s="28"/>
      <c r="K301" s="29"/>
      <c r="L301" s="71"/>
      <c r="M301" s="31"/>
    </row>
    <row r="302" spans="1:13" x14ac:dyDescent="0.25">
      <c r="A302" s="32" t="s">
        <v>21</v>
      </c>
      <c r="B302" s="33">
        <v>2267</v>
      </c>
      <c r="C302" s="34">
        <v>33072788</v>
      </c>
      <c r="D302" s="35" t="s">
        <v>22</v>
      </c>
      <c r="E302" s="36">
        <v>45051</v>
      </c>
      <c r="F302" s="37">
        <v>153.41999999999999</v>
      </c>
      <c r="G302" s="38">
        <v>3390581.9999999995</v>
      </c>
      <c r="H302" s="38">
        <v>1841039.9999999998</v>
      </c>
      <c r="I302" s="39" t="s">
        <v>23</v>
      </c>
      <c r="J302" s="40"/>
      <c r="K302" s="41"/>
      <c r="L302" s="72"/>
      <c r="M302" s="42"/>
    </row>
    <row r="303" spans="1:13" x14ac:dyDescent="0.25">
      <c r="A303" s="20" t="s">
        <v>24</v>
      </c>
      <c r="B303" s="43">
        <v>45061</v>
      </c>
      <c r="C303" s="22">
        <v>1019023442</v>
      </c>
      <c r="D303" s="23" t="s">
        <v>25</v>
      </c>
      <c r="E303" s="24">
        <v>45052</v>
      </c>
      <c r="F303" s="25">
        <v>112.10000000000002</v>
      </c>
      <c r="G303" s="26">
        <v>2477410.0000000005</v>
      </c>
      <c r="H303" s="26">
        <v>1345200.0000000002</v>
      </c>
      <c r="I303" s="27" t="s">
        <v>23</v>
      </c>
      <c r="J303" s="28"/>
      <c r="K303" s="29"/>
      <c r="L303" s="71"/>
      <c r="M303" s="31"/>
    </row>
    <row r="304" spans="1:13" x14ac:dyDescent="0.25">
      <c r="A304" s="32"/>
      <c r="B304" s="74"/>
      <c r="C304" s="34"/>
      <c r="D304" s="35" t="s">
        <v>27</v>
      </c>
      <c r="E304" s="36">
        <v>45053</v>
      </c>
      <c r="F304" s="75">
        <v>140.30000000000001</v>
      </c>
      <c r="G304" s="38">
        <v>3100630.0000000005</v>
      </c>
      <c r="H304" s="38">
        <v>1683600.0000000002</v>
      </c>
      <c r="I304" s="39" t="s">
        <v>28</v>
      </c>
      <c r="J304" s="40"/>
      <c r="K304" s="41"/>
      <c r="L304" s="72"/>
      <c r="M304" s="42"/>
    </row>
    <row r="305" spans="1:13" x14ac:dyDescent="0.25">
      <c r="A305" s="20"/>
      <c r="B305" s="43"/>
      <c r="C305" s="22"/>
      <c r="D305" s="23" t="s">
        <v>29</v>
      </c>
      <c r="E305" s="24">
        <v>45054</v>
      </c>
      <c r="F305" s="25">
        <v>161.66</v>
      </c>
      <c r="G305" s="26">
        <v>3572686</v>
      </c>
      <c r="H305" s="26">
        <v>1939920</v>
      </c>
      <c r="I305" s="27" t="s">
        <v>23</v>
      </c>
      <c r="J305" s="28"/>
      <c r="K305" s="29"/>
      <c r="L305" s="71"/>
      <c r="M305" s="31"/>
    </row>
    <row r="306" spans="1:13" x14ac:dyDescent="0.25">
      <c r="A306" s="32"/>
      <c r="B306" s="74"/>
      <c r="C306" s="34"/>
      <c r="D306" s="35" t="s">
        <v>30</v>
      </c>
      <c r="E306" s="36">
        <v>45055</v>
      </c>
      <c r="F306" s="76">
        <v>157.75000000000003</v>
      </c>
      <c r="G306" s="38">
        <v>3486275.0000000005</v>
      </c>
      <c r="H306" s="38">
        <v>1893000.0000000002</v>
      </c>
      <c r="I306" s="39" t="s">
        <v>23</v>
      </c>
      <c r="J306" s="40"/>
      <c r="K306" s="41"/>
      <c r="L306" s="72"/>
      <c r="M306" s="42"/>
    </row>
    <row r="307" spans="1:13" x14ac:dyDescent="0.25">
      <c r="A307" s="77"/>
      <c r="B307" s="78"/>
      <c r="C307" s="79"/>
      <c r="D307" s="80" t="s">
        <v>30</v>
      </c>
      <c r="E307" s="81">
        <v>45055</v>
      </c>
      <c r="F307" s="82">
        <v>-3.4</v>
      </c>
      <c r="G307" s="83">
        <v>-75140</v>
      </c>
      <c r="H307" s="26">
        <v>0</v>
      </c>
      <c r="I307" s="84" t="s">
        <v>23</v>
      </c>
      <c r="J307" s="85"/>
      <c r="K307" s="86"/>
      <c r="L307" s="87"/>
      <c r="M307" s="88" t="s">
        <v>26</v>
      </c>
    </row>
    <row r="308" spans="1:13" x14ac:dyDescent="0.25">
      <c r="A308" s="32"/>
      <c r="B308" s="74"/>
      <c r="C308" s="34"/>
      <c r="D308" s="35" t="s">
        <v>31</v>
      </c>
      <c r="E308" s="36">
        <v>45056</v>
      </c>
      <c r="F308" s="75">
        <v>152.94999999999999</v>
      </c>
      <c r="G308" s="38">
        <v>3380194.9999999995</v>
      </c>
      <c r="H308" s="38">
        <v>1835399.9999999998</v>
      </c>
      <c r="I308" s="39" t="s">
        <v>23</v>
      </c>
      <c r="J308" s="40"/>
      <c r="K308" s="41"/>
      <c r="L308" s="72"/>
      <c r="M308" s="42"/>
    </row>
    <row r="309" spans="1:13" x14ac:dyDescent="0.25">
      <c r="A309" s="55"/>
      <c r="B309" s="56"/>
      <c r="C309" s="57">
        <f>+C302-G310</f>
        <v>0</v>
      </c>
      <c r="D309" s="56" t="s">
        <v>32</v>
      </c>
      <c r="E309" s="58"/>
      <c r="F309" s="59">
        <f>SUM(F301:F308)</f>
        <v>968.68000000000006</v>
      </c>
      <c r="G309" s="60">
        <f>SUM(G301:G308)</f>
        <v>21407828</v>
      </c>
      <c r="H309" s="60">
        <f>SUM(H301:H308)</f>
        <v>11664960</v>
      </c>
      <c r="I309" s="61">
        <f>+G309+H309</f>
        <v>33072788</v>
      </c>
      <c r="J309" s="70">
        <f>+SUM(J290:J308,K290:K308)</f>
        <v>27373.650000000009</v>
      </c>
      <c r="K309" s="70">
        <f>+SUM(K290:K308)</f>
        <v>1265.6499999999999</v>
      </c>
      <c r="L309" s="61">
        <f>+SUM(L290:L308)</f>
        <v>27970865</v>
      </c>
      <c r="M309" s="60"/>
    </row>
    <row r="310" spans="1:13" x14ac:dyDescent="0.25">
      <c r="A310" s="56"/>
      <c r="B310" s="56"/>
      <c r="C310" s="56"/>
      <c r="D310" s="56"/>
      <c r="E310" s="62"/>
      <c r="F310" s="63"/>
      <c r="G310" s="64">
        <f>SUM(G309:H309)</f>
        <v>33072788</v>
      </c>
      <c r="H310" s="65"/>
      <c r="I310" s="66"/>
      <c r="J310" s="67"/>
      <c r="K310" s="68"/>
      <c r="L310" s="69"/>
      <c r="M310" s="60"/>
    </row>
    <row r="311" spans="1:13" ht="19.5" x14ac:dyDescent="0.25">
      <c r="A311" s="1" t="s">
        <v>0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3"/>
    </row>
    <row r="312" spans="1:13" ht="38.25" x14ac:dyDescent="0.25">
      <c r="A312" s="4" t="s">
        <v>1</v>
      </c>
      <c r="B312" s="4" t="s">
        <v>2</v>
      </c>
      <c r="C312" s="5" t="s">
        <v>3</v>
      </c>
      <c r="D312" s="4" t="s">
        <v>4</v>
      </c>
      <c r="E312" s="5" t="s">
        <v>5</v>
      </c>
      <c r="F312" s="5" t="s">
        <v>6</v>
      </c>
      <c r="G312" s="6" t="s">
        <v>7</v>
      </c>
      <c r="H312" s="6" t="s">
        <v>8</v>
      </c>
      <c r="I312" s="4" t="s">
        <v>9</v>
      </c>
      <c r="J312" s="7"/>
      <c r="K312" s="8"/>
      <c r="L312" s="9"/>
      <c r="M312" s="4" t="s">
        <v>10</v>
      </c>
    </row>
    <row r="313" spans="1:13" x14ac:dyDescent="0.25">
      <c r="A313" s="10"/>
      <c r="B313" s="10"/>
      <c r="C313" s="5" t="s">
        <v>11</v>
      </c>
      <c r="D313" s="10"/>
      <c r="E313" s="5" t="s">
        <v>12</v>
      </c>
      <c r="F313" s="5" t="s">
        <v>13</v>
      </c>
      <c r="G313" s="11">
        <v>22100</v>
      </c>
      <c r="H313" s="11">
        <v>12000</v>
      </c>
      <c r="I313" s="10"/>
      <c r="J313" s="12"/>
      <c r="K313" s="13"/>
      <c r="L313" s="14"/>
      <c r="M313" s="10"/>
    </row>
    <row r="314" spans="1:13" x14ac:dyDescent="0.25">
      <c r="A314" s="15"/>
      <c r="B314" s="15"/>
      <c r="C314" s="15"/>
      <c r="D314" s="15"/>
      <c r="E314" s="16"/>
      <c r="F314" s="15"/>
      <c r="G314" s="17"/>
      <c r="H314" s="17"/>
      <c r="I314" s="15"/>
      <c r="J314" s="18" t="s">
        <v>14</v>
      </c>
      <c r="K314" s="18" t="s">
        <v>15</v>
      </c>
      <c r="L314" s="19" t="s">
        <v>16</v>
      </c>
      <c r="M314" s="15"/>
    </row>
    <row r="315" spans="1:13" x14ac:dyDescent="0.25">
      <c r="A315" s="20" t="s">
        <v>17</v>
      </c>
      <c r="B315" s="21" t="s">
        <v>18</v>
      </c>
      <c r="C315" s="22">
        <v>1018370762</v>
      </c>
      <c r="D315" s="23" t="s">
        <v>19</v>
      </c>
      <c r="E315" s="24">
        <v>45057</v>
      </c>
      <c r="F315" s="25">
        <v>74.360000000000014</v>
      </c>
      <c r="G315" s="26">
        <v>1643356.0000000002</v>
      </c>
      <c r="H315" s="26">
        <v>892320.00000000012</v>
      </c>
      <c r="I315" s="27" t="s">
        <v>20</v>
      </c>
      <c r="J315" s="28"/>
      <c r="K315" s="29"/>
      <c r="L315" s="71"/>
      <c r="M315" s="31"/>
    </row>
    <row r="316" spans="1:13" x14ac:dyDescent="0.25">
      <c r="A316" s="32" t="s">
        <v>21</v>
      </c>
      <c r="B316" s="33"/>
      <c r="C316" s="34">
        <v>22100</v>
      </c>
      <c r="D316" s="35" t="s">
        <v>22</v>
      </c>
      <c r="E316" s="36">
        <v>45058</v>
      </c>
      <c r="F316" s="37">
        <v>141.64000000000001</v>
      </c>
      <c r="G316" s="38">
        <v>3130244.0000000005</v>
      </c>
      <c r="H316" s="38">
        <v>1699680.0000000002</v>
      </c>
      <c r="I316" s="39" t="s">
        <v>23</v>
      </c>
      <c r="J316" s="40"/>
      <c r="K316" s="41"/>
      <c r="L316" s="72"/>
      <c r="M316" s="42"/>
    </row>
    <row r="317" spans="1:13" x14ac:dyDescent="0.25">
      <c r="A317" s="20" t="s">
        <v>24</v>
      </c>
      <c r="B317" s="43">
        <v>45064</v>
      </c>
      <c r="C317" s="22">
        <v>1018348662</v>
      </c>
      <c r="D317" s="23" t="s">
        <v>25</v>
      </c>
      <c r="E317" s="24">
        <v>45059</v>
      </c>
      <c r="F317" s="25">
        <v>106.79999999999997</v>
      </c>
      <c r="G317" s="26">
        <v>2360279.9999999995</v>
      </c>
      <c r="H317" s="26">
        <v>1281599.9999999995</v>
      </c>
      <c r="I317" s="27" t="s">
        <v>23</v>
      </c>
      <c r="J317" s="28"/>
      <c r="K317" s="29"/>
      <c r="L317" s="71"/>
      <c r="M317" s="31"/>
    </row>
    <row r="318" spans="1:13" x14ac:dyDescent="0.25">
      <c r="A318" s="32"/>
      <c r="B318" s="74"/>
      <c r="C318" s="34"/>
      <c r="D318" s="35" t="s">
        <v>27</v>
      </c>
      <c r="E318" s="36"/>
      <c r="F318" s="75">
        <v>0</v>
      </c>
      <c r="G318" s="38">
        <v>0</v>
      </c>
      <c r="H318" s="38">
        <v>0</v>
      </c>
      <c r="I318" s="39" t="s">
        <v>28</v>
      </c>
      <c r="J318" s="40"/>
      <c r="K318" s="41"/>
      <c r="L318" s="72"/>
      <c r="M318" s="42"/>
    </row>
    <row r="319" spans="1:13" x14ac:dyDescent="0.25">
      <c r="A319" s="20"/>
      <c r="B319" s="43"/>
      <c r="C319" s="22"/>
      <c r="D319" s="23" t="s">
        <v>29</v>
      </c>
      <c r="E319" s="24">
        <v>45061</v>
      </c>
      <c r="F319" s="25">
        <v>174.92000000000002</v>
      </c>
      <c r="G319" s="26">
        <v>3865732.0000000005</v>
      </c>
      <c r="H319" s="26">
        <v>2099040</v>
      </c>
      <c r="I319" s="27" t="s">
        <v>23</v>
      </c>
      <c r="J319" s="28"/>
      <c r="K319" s="29"/>
      <c r="L319" s="71"/>
      <c r="M319" s="31"/>
    </row>
    <row r="320" spans="1:13" x14ac:dyDescent="0.25">
      <c r="A320" s="32"/>
      <c r="B320" s="74"/>
      <c r="C320" s="34"/>
      <c r="D320" s="35" t="s">
        <v>30</v>
      </c>
      <c r="E320" s="36">
        <v>45062</v>
      </c>
      <c r="F320" s="76">
        <v>172.4</v>
      </c>
      <c r="G320" s="38">
        <v>3810040</v>
      </c>
      <c r="H320" s="38">
        <v>2068800</v>
      </c>
      <c r="I320" s="39" t="s">
        <v>23</v>
      </c>
      <c r="J320" s="40"/>
      <c r="K320" s="41"/>
      <c r="L320" s="72"/>
      <c r="M320" s="42"/>
    </row>
    <row r="321" spans="1:13" x14ac:dyDescent="0.25">
      <c r="A321" s="77"/>
      <c r="B321" s="78"/>
      <c r="C321" s="79"/>
      <c r="D321" s="80" t="s">
        <v>30</v>
      </c>
      <c r="E321" s="81">
        <v>45062</v>
      </c>
      <c r="F321" s="82">
        <v>-3.3</v>
      </c>
      <c r="G321" s="83">
        <v>-72930</v>
      </c>
      <c r="H321" s="26">
        <v>0</v>
      </c>
      <c r="I321" s="84" t="s">
        <v>23</v>
      </c>
      <c r="J321" s="85"/>
      <c r="K321" s="86"/>
      <c r="L321" s="87"/>
      <c r="M321" s="88" t="s">
        <v>26</v>
      </c>
    </row>
    <row r="322" spans="1:13" x14ac:dyDescent="0.25">
      <c r="A322" s="32"/>
      <c r="B322" s="74"/>
      <c r="C322" s="34"/>
      <c r="D322" s="35" t="s">
        <v>31</v>
      </c>
      <c r="E322" s="36">
        <v>45063</v>
      </c>
      <c r="F322" s="75">
        <v>170.59999999999997</v>
      </c>
      <c r="G322" s="38">
        <v>3770259.9999999991</v>
      </c>
      <c r="H322" s="38">
        <v>2047199.9999999995</v>
      </c>
      <c r="I322" s="39" t="s">
        <v>23</v>
      </c>
      <c r="J322" s="40"/>
      <c r="K322" s="41"/>
      <c r="L322" s="72"/>
      <c r="M322" s="42"/>
    </row>
    <row r="323" spans="1:13" x14ac:dyDescent="0.25">
      <c r="A323" s="55"/>
      <c r="B323" s="56"/>
      <c r="C323" s="57">
        <f>+C316-G324</f>
        <v>-28573522</v>
      </c>
      <c r="D323" s="56" t="s">
        <v>32</v>
      </c>
      <c r="E323" s="58"/>
      <c r="F323" s="59">
        <f>SUM(F315:F322)</f>
        <v>837.42000000000007</v>
      </c>
      <c r="G323" s="60">
        <f>SUM(G315:G322)</f>
        <v>18506982</v>
      </c>
      <c r="H323" s="60">
        <f>SUM(H315:H322)</f>
        <v>10088640</v>
      </c>
      <c r="I323" s="61">
        <f>+G323+H323</f>
        <v>28595622</v>
      </c>
      <c r="J323" s="70">
        <f>+SUM(J304:J322,K304:K322)</f>
        <v>28639.30000000001</v>
      </c>
      <c r="K323" s="70">
        <f>+SUM(K304:K322)</f>
        <v>1265.6499999999999</v>
      </c>
      <c r="L323" s="61">
        <f>+SUM(L304:L322)</f>
        <v>27970865</v>
      </c>
      <c r="M323" s="60"/>
    </row>
    <row r="324" spans="1:13" x14ac:dyDescent="0.25">
      <c r="A324" s="56"/>
      <c r="B324" s="56"/>
      <c r="C324" s="56"/>
      <c r="D324" s="56"/>
      <c r="E324" s="62"/>
      <c r="F324" s="63"/>
      <c r="G324" s="64">
        <f>SUM(G323:H323)</f>
        <v>28595622</v>
      </c>
      <c r="H324" s="65"/>
      <c r="I324" s="66"/>
      <c r="J324" s="67"/>
      <c r="K324" s="68"/>
      <c r="L324" s="69"/>
      <c r="M324" s="60"/>
    </row>
    <row r="325" spans="1:13" ht="38.25" x14ac:dyDescent="0.25">
      <c r="A325" s="4" t="s">
        <v>1</v>
      </c>
      <c r="B325" s="4" t="s">
        <v>2</v>
      </c>
      <c r="C325" s="5" t="s">
        <v>3</v>
      </c>
      <c r="D325" s="4" t="s">
        <v>4</v>
      </c>
      <c r="E325" s="5" t="s">
        <v>5</v>
      </c>
      <c r="F325" s="5" t="s">
        <v>6</v>
      </c>
      <c r="G325" s="6" t="s">
        <v>7</v>
      </c>
      <c r="H325" s="6" t="s">
        <v>8</v>
      </c>
      <c r="I325" s="4" t="s">
        <v>9</v>
      </c>
      <c r="J325" s="7"/>
      <c r="K325" s="8"/>
      <c r="L325" s="9"/>
      <c r="M325" s="4" t="s">
        <v>10</v>
      </c>
    </row>
    <row r="326" spans="1:13" x14ac:dyDescent="0.25">
      <c r="A326" s="10"/>
      <c r="B326" s="10"/>
      <c r="C326" s="5" t="s">
        <v>11</v>
      </c>
      <c r="D326" s="10"/>
      <c r="E326" s="5" t="s">
        <v>12</v>
      </c>
      <c r="F326" s="5" t="s">
        <v>13</v>
      </c>
      <c r="G326" s="11">
        <v>22100</v>
      </c>
      <c r="H326" s="11">
        <v>12000</v>
      </c>
      <c r="I326" s="10"/>
      <c r="J326" s="12"/>
      <c r="K326" s="13"/>
      <c r="L326" s="14"/>
      <c r="M326" s="10"/>
    </row>
    <row r="327" spans="1:13" x14ac:dyDescent="0.25">
      <c r="A327" s="15"/>
      <c r="B327" s="15"/>
      <c r="C327" s="15"/>
      <c r="D327" s="15"/>
      <c r="E327" s="16"/>
      <c r="F327" s="15"/>
      <c r="G327" s="17"/>
      <c r="H327" s="17"/>
      <c r="I327" s="15"/>
      <c r="J327" s="18" t="s">
        <v>14</v>
      </c>
      <c r="K327" s="18" t="s">
        <v>15</v>
      </c>
      <c r="L327" s="19" t="s">
        <v>16</v>
      </c>
      <c r="M327" s="15"/>
    </row>
    <row r="328" spans="1:13" x14ac:dyDescent="0.25">
      <c r="A328" s="20" t="s">
        <v>17</v>
      </c>
      <c r="B328" s="21" t="s">
        <v>18</v>
      </c>
      <c r="C328" s="22">
        <v>989775140</v>
      </c>
      <c r="D328" s="23" t="s">
        <v>19</v>
      </c>
      <c r="E328" s="24">
        <v>45064</v>
      </c>
      <c r="F328" s="25">
        <v>81.420000000000016</v>
      </c>
      <c r="G328" s="25">
        <v>1799382.0000000005</v>
      </c>
      <c r="H328" s="26">
        <v>977040.00000000023</v>
      </c>
      <c r="I328" s="27" t="s">
        <v>20</v>
      </c>
      <c r="J328" s="28"/>
      <c r="K328" s="29"/>
      <c r="L328" s="71"/>
      <c r="M328" s="31"/>
    </row>
    <row r="329" spans="1:13" x14ac:dyDescent="0.25">
      <c r="A329" s="32" t="s">
        <v>21</v>
      </c>
      <c r="B329" s="33">
        <v>2283</v>
      </c>
      <c r="C329" s="34">
        <v>28096645.000000011</v>
      </c>
      <c r="D329" s="35" t="s">
        <v>22</v>
      </c>
      <c r="E329" s="36">
        <v>45065</v>
      </c>
      <c r="F329" s="37">
        <v>147.01000000000002</v>
      </c>
      <c r="G329" s="37">
        <v>3248921.0000000005</v>
      </c>
      <c r="H329" s="38">
        <v>1764120.0000000002</v>
      </c>
      <c r="I329" s="39" t="s">
        <v>23</v>
      </c>
      <c r="J329" s="40"/>
      <c r="K329" s="41"/>
      <c r="L329" s="72"/>
      <c r="M329" s="42"/>
    </row>
    <row r="330" spans="1:13" x14ac:dyDescent="0.25">
      <c r="A330" s="20" t="s">
        <v>24</v>
      </c>
      <c r="B330" s="43">
        <v>45071</v>
      </c>
      <c r="C330" s="22">
        <v>961678495</v>
      </c>
      <c r="D330" s="23" t="s">
        <v>25</v>
      </c>
      <c r="E330" s="24">
        <v>45066</v>
      </c>
      <c r="F330" s="25">
        <v>105.39</v>
      </c>
      <c r="G330" s="25">
        <v>2329119</v>
      </c>
      <c r="H330" s="26">
        <v>1264680</v>
      </c>
      <c r="I330" s="27" t="s">
        <v>23</v>
      </c>
      <c r="J330" s="28"/>
      <c r="K330" s="29"/>
      <c r="L330" s="71"/>
      <c r="M330" s="31"/>
    </row>
    <row r="331" spans="1:13" x14ac:dyDescent="0.25">
      <c r="A331" s="32"/>
      <c r="B331" s="74"/>
      <c r="C331" s="34"/>
      <c r="D331" s="35" t="s">
        <v>27</v>
      </c>
      <c r="E331" s="36" t="s">
        <v>49</v>
      </c>
      <c r="F331" s="75">
        <v>0</v>
      </c>
      <c r="G331" s="75">
        <v>0</v>
      </c>
      <c r="H331" s="38">
        <v>0</v>
      </c>
      <c r="I331" s="39" t="s">
        <v>28</v>
      </c>
      <c r="J331" s="40"/>
      <c r="K331" s="41"/>
      <c r="L331" s="72"/>
      <c r="M331" s="42"/>
    </row>
    <row r="332" spans="1:13" x14ac:dyDescent="0.25">
      <c r="A332" s="20"/>
      <c r="B332" s="43"/>
      <c r="C332" s="22"/>
      <c r="D332" s="23" t="s">
        <v>29</v>
      </c>
      <c r="E332" s="24">
        <v>45068</v>
      </c>
      <c r="F332" s="25">
        <v>167.2</v>
      </c>
      <c r="G332" s="25">
        <v>3695119.9999999995</v>
      </c>
      <c r="H332" s="26">
        <v>2006399.9999999998</v>
      </c>
      <c r="I332" s="27" t="s">
        <v>23</v>
      </c>
      <c r="J332" s="28"/>
      <c r="K332" s="29"/>
      <c r="L332" s="71"/>
      <c r="M332" s="31"/>
    </row>
    <row r="333" spans="1:13" x14ac:dyDescent="0.25">
      <c r="A333" s="32"/>
      <c r="B333" s="74"/>
      <c r="C333" s="34"/>
      <c r="D333" s="35" t="s">
        <v>30</v>
      </c>
      <c r="E333" s="36">
        <v>45069</v>
      </c>
      <c r="F333" s="76">
        <v>164.62</v>
      </c>
      <c r="G333" s="76">
        <v>3638102</v>
      </c>
      <c r="H333" s="38">
        <v>1975440</v>
      </c>
      <c r="I333" s="39" t="s">
        <v>23</v>
      </c>
      <c r="J333" s="40"/>
      <c r="K333" s="41"/>
      <c r="L333" s="72"/>
      <c r="M333" s="42"/>
    </row>
    <row r="334" spans="1:13" x14ac:dyDescent="0.25">
      <c r="A334" s="77"/>
      <c r="B334" s="78"/>
      <c r="C334" s="79"/>
      <c r="D334" s="80" t="s">
        <v>30</v>
      </c>
      <c r="E334" s="81">
        <v>45069</v>
      </c>
      <c r="F334" s="82">
        <v>-3.69</v>
      </c>
      <c r="G334" s="82">
        <v>-81549</v>
      </c>
      <c r="H334" s="26">
        <v>0</v>
      </c>
      <c r="I334" s="84" t="s">
        <v>23</v>
      </c>
      <c r="J334" s="85"/>
      <c r="K334" s="86"/>
      <c r="L334" s="87"/>
      <c r="M334" s="88" t="s">
        <v>26</v>
      </c>
    </row>
    <row r="335" spans="1:13" x14ac:dyDescent="0.25">
      <c r="A335" s="32"/>
      <c r="B335" s="74"/>
      <c r="C335" s="34"/>
      <c r="D335" s="35" t="s">
        <v>31</v>
      </c>
      <c r="E335" s="36">
        <v>45070</v>
      </c>
      <c r="F335" s="75">
        <v>160.69999999999999</v>
      </c>
      <c r="G335" s="75">
        <v>3551469.9999999995</v>
      </c>
      <c r="H335" s="38">
        <v>1928399.9999999998</v>
      </c>
      <c r="I335" s="39" t="s">
        <v>23</v>
      </c>
      <c r="J335" s="40"/>
      <c r="K335" s="41"/>
      <c r="L335" s="72"/>
      <c r="M335" s="42"/>
    </row>
    <row r="336" spans="1:13" x14ac:dyDescent="0.25">
      <c r="A336" s="55"/>
      <c r="B336" s="56"/>
      <c r="C336" s="57">
        <f>+C329-G337</f>
        <v>0</v>
      </c>
      <c r="D336" s="56" t="s">
        <v>32</v>
      </c>
      <c r="E336" s="58"/>
      <c r="F336" s="59">
        <f>SUM(F328:F335)</f>
        <v>822.65000000000009</v>
      </c>
      <c r="G336" s="60">
        <f>SUM(G328:G335)</f>
        <v>18180565</v>
      </c>
      <c r="H336" s="60">
        <f>SUM(H328:H335)</f>
        <v>9916080</v>
      </c>
      <c r="I336" s="61">
        <f>+G336+H336</f>
        <v>28096645</v>
      </c>
      <c r="J336" s="70">
        <f>+SUM(J317:J335,K317:K335)</f>
        <v>29904.950000000012</v>
      </c>
      <c r="K336" s="70">
        <f>+SUM(K317:K335)</f>
        <v>1265.6499999999999</v>
      </c>
      <c r="L336" s="61">
        <f>+SUM(L317:L335)</f>
        <v>27970865</v>
      </c>
      <c r="M336" s="60"/>
    </row>
    <row r="337" spans="1:13" x14ac:dyDescent="0.25">
      <c r="A337" s="56"/>
      <c r="B337" s="56"/>
      <c r="C337" s="56"/>
      <c r="D337" s="56"/>
      <c r="E337" s="62"/>
      <c r="F337" s="63"/>
      <c r="G337" s="64">
        <f>SUM(G336:H336)</f>
        <v>28096645</v>
      </c>
      <c r="H337" s="65"/>
      <c r="I337" s="66"/>
      <c r="J337" s="67"/>
      <c r="K337" s="68"/>
      <c r="L337" s="69"/>
      <c r="M337" s="60"/>
    </row>
    <row r="338" spans="1:13" ht="38.25" x14ac:dyDescent="0.25">
      <c r="A338" s="4" t="s">
        <v>1</v>
      </c>
      <c r="B338" s="4" t="s">
        <v>2</v>
      </c>
      <c r="C338" s="5" t="s">
        <v>3</v>
      </c>
      <c r="D338" s="4" t="s">
        <v>4</v>
      </c>
      <c r="E338" s="5" t="s">
        <v>5</v>
      </c>
      <c r="F338" s="5" t="s">
        <v>6</v>
      </c>
      <c r="G338" s="6" t="s">
        <v>7</v>
      </c>
      <c r="H338" s="6" t="s">
        <v>8</v>
      </c>
      <c r="I338" s="4" t="s">
        <v>9</v>
      </c>
      <c r="J338" s="7"/>
      <c r="K338" s="8"/>
      <c r="L338" s="9"/>
      <c r="M338" s="4" t="s">
        <v>10</v>
      </c>
    </row>
    <row r="339" spans="1:13" x14ac:dyDescent="0.25">
      <c r="A339" s="10"/>
      <c r="B339" s="10"/>
      <c r="C339" s="5" t="s">
        <v>11</v>
      </c>
      <c r="D339" s="10"/>
      <c r="E339" s="5" t="s">
        <v>12</v>
      </c>
      <c r="F339" s="5" t="s">
        <v>13</v>
      </c>
      <c r="G339" s="11">
        <v>22100</v>
      </c>
      <c r="H339" s="11">
        <v>12000</v>
      </c>
      <c r="I339" s="10"/>
      <c r="J339" s="12"/>
      <c r="K339" s="13"/>
      <c r="L339" s="14"/>
      <c r="M339" s="10"/>
    </row>
    <row r="340" spans="1:13" x14ac:dyDescent="0.25">
      <c r="A340" s="15"/>
      <c r="B340" s="15"/>
      <c r="C340" s="15"/>
      <c r="D340" s="15"/>
      <c r="E340" s="16"/>
      <c r="F340" s="15"/>
      <c r="G340" s="17"/>
      <c r="H340" s="17"/>
      <c r="I340" s="15"/>
      <c r="J340" s="18" t="s">
        <v>14</v>
      </c>
      <c r="K340" s="18" t="s">
        <v>15</v>
      </c>
      <c r="L340" s="19" t="s">
        <v>16</v>
      </c>
      <c r="M340" s="15"/>
    </row>
    <row r="341" spans="1:13" x14ac:dyDescent="0.25">
      <c r="A341" s="20" t="s">
        <v>17</v>
      </c>
      <c r="B341" s="21" t="s">
        <v>18</v>
      </c>
      <c r="C341" s="22">
        <v>961678495</v>
      </c>
      <c r="D341" s="23" t="s">
        <v>19</v>
      </c>
      <c r="E341" s="24">
        <v>45071</v>
      </c>
      <c r="F341" s="25">
        <v>106.37000000000002</v>
      </c>
      <c r="G341" s="25">
        <v>2350777.0000000005</v>
      </c>
      <c r="H341" s="26">
        <v>1276440.0000000002</v>
      </c>
      <c r="I341" s="27" t="s">
        <v>20</v>
      </c>
      <c r="J341" s="28"/>
      <c r="K341" s="29"/>
      <c r="L341" s="71"/>
      <c r="M341" s="31"/>
    </row>
    <row r="342" spans="1:13" x14ac:dyDescent="0.25">
      <c r="A342" s="32" t="s">
        <v>21</v>
      </c>
      <c r="B342" s="33">
        <v>2309</v>
      </c>
      <c r="C342" s="34">
        <v>29935829.000000007</v>
      </c>
      <c r="D342" s="35" t="s">
        <v>22</v>
      </c>
      <c r="E342" s="36">
        <v>45072</v>
      </c>
      <c r="F342" s="37">
        <v>141.5</v>
      </c>
      <c r="G342" s="37">
        <v>3127150</v>
      </c>
      <c r="H342" s="38">
        <v>1698000</v>
      </c>
      <c r="I342" s="39" t="s">
        <v>23</v>
      </c>
      <c r="J342" s="40"/>
      <c r="K342" s="41"/>
      <c r="L342" s="72"/>
      <c r="M342" s="42"/>
    </row>
    <row r="343" spans="1:13" x14ac:dyDescent="0.25">
      <c r="A343" s="20" t="s">
        <v>24</v>
      </c>
      <c r="B343" s="43">
        <v>45077</v>
      </c>
      <c r="C343" s="22">
        <v>931742666</v>
      </c>
      <c r="D343" s="23" t="s">
        <v>25</v>
      </c>
      <c r="E343" s="24">
        <v>45073</v>
      </c>
      <c r="F343" s="25">
        <v>121</v>
      </c>
      <c r="G343" s="25">
        <v>2674100</v>
      </c>
      <c r="H343" s="26">
        <v>1452000</v>
      </c>
      <c r="I343" s="27" t="s">
        <v>23</v>
      </c>
      <c r="J343" s="28"/>
      <c r="K343" s="29"/>
      <c r="L343" s="71"/>
      <c r="M343" s="31"/>
    </row>
    <row r="344" spans="1:13" x14ac:dyDescent="0.25">
      <c r="A344" s="32"/>
      <c r="B344" s="74"/>
      <c r="C344" s="34"/>
      <c r="D344" s="35" t="s">
        <v>27</v>
      </c>
      <c r="E344" s="36"/>
      <c r="F344" s="75"/>
      <c r="G344" s="75">
        <v>0</v>
      </c>
      <c r="H344" s="38">
        <v>0</v>
      </c>
      <c r="I344" s="39" t="s">
        <v>28</v>
      </c>
      <c r="J344" s="40"/>
      <c r="K344" s="41"/>
      <c r="L344" s="72"/>
      <c r="M344" s="42"/>
    </row>
    <row r="345" spans="1:13" x14ac:dyDescent="0.25">
      <c r="A345" s="20"/>
      <c r="B345" s="43"/>
      <c r="C345" s="22"/>
      <c r="D345" s="23" t="s">
        <v>29</v>
      </c>
      <c r="E345" s="24">
        <v>45075</v>
      </c>
      <c r="F345" s="25">
        <v>171.79000000000002</v>
      </c>
      <c r="G345" s="25">
        <v>3796559.0000000005</v>
      </c>
      <c r="H345" s="26">
        <v>2061480.0000000002</v>
      </c>
      <c r="I345" s="27" t="s">
        <v>23</v>
      </c>
      <c r="J345" s="28"/>
      <c r="K345" s="29"/>
      <c r="L345" s="71"/>
      <c r="M345" s="31"/>
    </row>
    <row r="346" spans="1:13" x14ac:dyDescent="0.25">
      <c r="A346" s="32"/>
      <c r="B346" s="74"/>
      <c r="C346" s="34"/>
      <c r="D346" s="35" t="s">
        <v>30</v>
      </c>
      <c r="E346" s="36">
        <v>45076</v>
      </c>
      <c r="F346" s="76">
        <v>171.24</v>
      </c>
      <c r="G346" s="76">
        <v>3784404</v>
      </c>
      <c r="H346" s="38">
        <v>2054880</v>
      </c>
      <c r="I346" s="39" t="s">
        <v>23</v>
      </c>
      <c r="J346" s="40"/>
      <c r="K346" s="41"/>
      <c r="L346" s="72"/>
      <c r="M346" s="42"/>
    </row>
    <row r="347" spans="1:13" x14ac:dyDescent="0.25">
      <c r="A347" s="77"/>
      <c r="B347" s="78"/>
      <c r="C347" s="79"/>
      <c r="D347" s="80" t="s">
        <v>30</v>
      </c>
      <c r="E347" s="81">
        <v>45076</v>
      </c>
      <c r="F347" s="82">
        <v>-3.96</v>
      </c>
      <c r="G347" s="82">
        <v>-87516</v>
      </c>
      <c r="H347" s="26">
        <v>0</v>
      </c>
      <c r="I347" s="84" t="s">
        <v>23</v>
      </c>
      <c r="J347" s="85"/>
      <c r="K347" s="86"/>
      <c r="L347" s="87"/>
      <c r="M347" s="88" t="s">
        <v>26</v>
      </c>
    </row>
    <row r="348" spans="1:13" x14ac:dyDescent="0.25">
      <c r="A348" s="32"/>
      <c r="B348" s="74"/>
      <c r="C348" s="34"/>
      <c r="D348" s="35" t="s">
        <v>31</v>
      </c>
      <c r="E348" s="36">
        <v>45077</v>
      </c>
      <c r="F348" s="75">
        <v>168.55</v>
      </c>
      <c r="G348" s="75">
        <v>3724955.0000000005</v>
      </c>
      <c r="H348" s="38">
        <v>2022600.0000000002</v>
      </c>
      <c r="I348" s="39" t="s">
        <v>23</v>
      </c>
      <c r="J348" s="40"/>
      <c r="K348" s="41"/>
      <c r="L348" s="72"/>
      <c r="M348" s="42"/>
    </row>
    <row r="349" spans="1:13" x14ac:dyDescent="0.25">
      <c r="A349" s="55"/>
      <c r="B349" s="56"/>
      <c r="C349" s="57">
        <f>+C342-G350</f>
        <v>0</v>
      </c>
      <c r="D349" s="56" t="s">
        <v>32</v>
      </c>
      <c r="E349" s="58"/>
      <c r="F349" s="59">
        <f>SUM(F341:F348)</f>
        <v>876.49</v>
      </c>
      <c r="G349" s="60">
        <f>SUM(G341:G348)</f>
        <v>19370429</v>
      </c>
      <c r="H349" s="60">
        <f>SUM(H341:H348)</f>
        <v>10565400</v>
      </c>
      <c r="I349" s="61">
        <f>+G349+H349</f>
        <v>29935829</v>
      </c>
      <c r="J349" s="70">
        <f>+SUM(J330:J348,K330:K348)</f>
        <v>31170.600000000013</v>
      </c>
      <c r="K349" s="70">
        <f>+SUM(K330:K348)</f>
        <v>1265.6499999999999</v>
      </c>
      <c r="L349" s="61">
        <f>+SUM(L330:L348)</f>
        <v>27970865</v>
      </c>
      <c r="M349" s="60"/>
    </row>
    <row r="350" spans="1:13" x14ac:dyDescent="0.25">
      <c r="A350" s="56"/>
      <c r="B350" s="56"/>
      <c r="C350" s="56"/>
      <c r="D350" s="56"/>
      <c r="E350" s="62"/>
      <c r="F350" s="63"/>
      <c r="G350" s="64">
        <f>SUM(G349:H349)</f>
        <v>29935829</v>
      </c>
      <c r="H350" s="65"/>
      <c r="I350" s="66"/>
      <c r="J350" s="67"/>
      <c r="K350" s="68"/>
      <c r="L350" s="69"/>
      <c r="M350" s="60"/>
    </row>
    <row r="351" spans="1:13" ht="19.5" x14ac:dyDescent="0.25">
      <c r="A351" s="1" t="s">
        <v>0</v>
      </c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"/>
    </row>
    <row r="352" spans="1:13" ht="38.25" x14ac:dyDescent="0.25">
      <c r="A352" s="4" t="s">
        <v>1</v>
      </c>
      <c r="B352" s="4" t="s">
        <v>2</v>
      </c>
      <c r="C352" s="5" t="s">
        <v>3</v>
      </c>
      <c r="D352" s="4" t="s">
        <v>4</v>
      </c>
      <c r="E352" s="5" t="s">
        <v>5</v>
      </c>
      <c r="F352" s="5" t="s">
        <v>6</v>
      </c>
      <c r="G352" s="6" t="s">
        <v>7</v>
      </c>
      <c r="H352" s="6" t="s">
        <v>8</v>
      </c>
      <c r="I352" s="4" t="s">
        <v>9</v>
      </c>
      <c r="J352" s="7"/>
      <c r="K352" s="8"/>
      <c r="L352" s="9"/>
      <c r="M352" s="4" t="s">
        <v>10</v>
      </c>
    </row>
    <row r="353" spans="1:13" x14ac:dyDescent="0.25">
      <c r="A353" s="10"/>
      <c r="B353" s="10"/>
      <c r="C353" s="5" t="s">
        <v>11</v>
      </c>
      <c r="D353" s="10"/>
      <c r="E353" s="5" t="s">
        <v>12</v>
      </c>
      <c r="F353" s="5" t="s">
        <v>13</v>
      </c>
      <c r="G353" s="11">
        <v>22100</v>
      </c>
      <c r="H353" s="11">
        <v>12000</v>
      </c>
      <c r="I353" s="10"/>
      <c r="J353" s="12"/>
      <c r="K353" s="13"/>
      <c r="L353" s="14"/>
      <c r="M353" s="10"/>
    </row>
    <row r="354" spans="1:13" x14ac:dyDescent="0.25">
      <c r="A354" s="15"/>
      <c r="B354" s="15"/>
      <c r="C354" s="15"/>
      <c r="D354" s="15"/>
      <c r="E354" s="16"/>
      <c r="F354" s="15"/>
      <c r="G354" s="17"/>
      <c r="H354" s="17"/>
      <c r="I354" s="15"/>
      <c r="J354" s="18" t="s">
        <v>14</v>
      </c>
      <c r="K354" s="18" t="s">
        <v>15</v>
      </c>
      <c r="L354" s="19" t="s">
        <v>16</v>
      </c>
      <c r="M354" s="15"/>
    </row>
    <row r="355" spans="1:13" x14ac:dyDescent="0.25">
      <c r="A355" s="20" t="s">
        <v>17</v>
      </c>
      <c r="B355" s="21" t="s">
        <v>18</v>
      </c>
      <c r="C355" s="22">
        <v>931742666</v>
      </c>
      <c r="D355" s="23" t="s">
        <v>19</v>
      </c>
      <c r="E355" s="24">
        <v>45078</v>
      </c>
      <c r="F355" s="25">
        <v>96.67</v>
      </c>
      <c r="G355" s="26">
        <v>2136407</v>
      </c>
      <c r="H355" s="26">
        <v>1160040</v>
      </c>
      <c r="I355" s="27" t="s">
        <v>20</v>
      </c>
      <c r="J355" s="28"/>
      <c r="K355" s="29"/>
      <c r="L355" s="71"/>
      <c r="M355" s="31"/>
    </row>
    <row r="356" spans="1:13" x14ac:dyDescent="0.25">
      <c r="A356" s="32" t="s">
        <v>21</v>
      </c>
      <c r="B356" s="33">
        <v>2314</v>
      </c>
      <c r="C356" s="34">
        <v>31235014.000000007</v>
      </c>
      <c r="D356" s="35" t="s">
        <v>22</v>
      </c>
      <c r="E356" s="36">
        <v>45079</v>
      </c>
      <c r="F356" s="37">
        <v>149.44</v>
      </c>
      <c r="G356" s="38">
        <v>3302624</v>
      </c>
      <c r="H356" s="38">
        <v>1793280</v>
      </c>
      <c r="I356" s="39" t="s">
        <v>23</v>
      </c>
      <c r="J356" s="40"/>
      <c r="K356" s="41"/>
      <c r="L356" s="72"/>
      <c r="M356" s="42"/>
    </row>
    <row r="357" spans="1:13" x14ac:dyDescent="0.25">
      <c r="A357" s="20" t="s">
        <v>24</v>
      </c>
      <c r="B357" s="43">
        <v>45085</v>
      </c>
      <c r="C357" s="22">
        <v>900507652</v>
      </c>
      <c r="D357" s="23" t="s">
        <v>25</v>
      </c>
      <c r="E357" s="24">
        <v>45080</v>
      </c>
      <c r="F357" s="25">
        <v>112.83999999999999</v>
      </c>
      <c r="G357" s="26">
        <v>2493763.9999999995</v>
      </c>
      <c r="H357" s="26">
        <v>1354079.9999999998</v>
      </c>
      <c r="I357" s="27" t="s">
        <v>23</v>
      </c>
      <c r="J357" s="28"/>
      <c r="K357" s="29"/>
      <c r="L357" s="71"/>
      <c r="M357" s="31"/>
    </row>
    <row r="358" spans="1:13" x14ac:dyDescent="0.25">
      <c r="A358" s="32"/>
      <c r="B358" s="74"/>
      <c r="C358" s="34"/>
      <c r="D358" s="35" t="s">
        <v>27</v>
      </c>
      <c r="E358" s="36"/>
      <c r="F358" s="75"/>
      <c r="G358" s="38">
        <v>0</v>
      </c>
      <c r="H358" s="38">
        <v>0</v>
      </c>
      <c r="I358" s="39" t="s">
        <v>28</v>
      </c>
      <c r="J358" s="40"/>
      <c r="K358" s="41"/>
      <c r="L358" s="72"/>
      <c r="M358" s="42"/>
    </row>
    <row r="359" spans="1:13" x14ac:dyDescent="0.25">
      <c r="A359" s="20"/>
      <c r="B359" s="43"/>
      <c r="C359" s="22"/>
      <c r="D359" s="23" t="s">
        <v>29</v>
      </c>
      <c r="E359" s="24">
        <v>45082</v>
      </c>
      <c r="F359" s="25">
        <v>169.95</v>
      </c>
      <c r="G359" s="26">
        <v>3755894.9999999995</v>
      </c>
      <c r="H359" s="26">
        <v>2039399.9999999998</v>
      </c>
      <c r="I359" s="27" t="s">
        <v>23</v>
      </c>
      <c r="J359" s="28"/>
      <c r="K359" s="29"/>
      <c r="L359" s="71"/>
      <c r="M359" s="31"/>
    </row>
    <row r="360" spans="1:13" x14ac:dyDescent="0.25">
      <c r="A360" s="32"/>
      <c r="B360" s="74"/>
      <c r="C360" s="34"/>
      <c r="D360" s="35" t="s">
        <v>30</v>
      </c>
      <c r="E360" s="36">
        <v>45083</v>
      </c>
      <c r="F360" s="76">
        <v>183.36</v>
      </c>
      <c r="G360" s="38">
        <v>4052256.0000000005</v>
      </c>
      <c r="H360" s="38">
        <v>2200320</v>
      </c>
      <c r="I360" s="39" t="s">
        <v>23</v>
      </c>
      <c r="J360" s="40"/>
      <c r="K360" s="41"/>
      <c r="L360" s="72"/>
      <c r="M360" s="42"/>
    </row>
    <row r="361" spans="1:13" x14ac:dyDescent="0.25">
      <c r="A361" s="77"/>
      <c r="B361" s="78"/>
      <c r="C361" s="79"/>
      <c r="D361" s="80" t="s">
        <v>30</v>
      </c>
      <c r="E361" s="81">
        <v>45083</v>
      </c>
      <c r="F361" s="82">
        <v>-4.0999999999999996</v>
      </c>
      <c r="G361" s="83">
        <v>-90609.999999999985</v>
      </c>
      <c r="H361" s="26"/>
      <c r="I361" s="84" t="s">
        <v>23</v>
      </c>
      <c r="J361" s="85"/>
      <c r="K361" s="86"/>
      <c r="L361" s="87"/>
      <c r="M361" s="88" t="s">
        <v>26</v>
      </c>
    </row>
    <row r="362" spans="1:13" x14ac:dyDescent="0.25">
      <c r="A362" s="32"/>
      <c r="B362" s="74"/>
      <c r="C362" s="34"/>
      <c r="D362" s="35" t="s">
        <v>31</v>
      </c>
      <c r="E362" s="36">
        <v>45084</v>
      </c>
      <c r="F362" s="75">
        <v>206.38000000000005</v>
      </c>
      <c r="G362" s="38">
        <v>4560998.0000000009</v>
      </c>
      <c r="H362" s="38">
        <v>2476560.0000000005</v>
      </c>
      <c r="I362" s="39" t="s">
        <v>23</v>
      </c>
      <c r="J362" s="40"/>
      <c r="K362" s="41"/>
      <c r="L362" s="72"/>
      <c r="M362" s="42"/>
    </row>
    <row r="363" spans="1:13" x14ac:dyDescent="0.25">
      <c r="A363" s="55"/>
      <c r="B363" s="56"/>
      <c r="C363" s="57">
        <f>+C356-G364</f>
        <v>0</v>
      </c>
      <c r="D363" s="56" t="s">
        <v>32</v>
      </c>
      <c r="E363" s="58"/>
      <c r="F363" s="59">
        <f>SUM(F355:F362)</f>
        <v>914.54</v>
      </c>
      <c r="G363" s="60">
        <f>SUM(G355:G362)</f>
        <v>20211334</v>
      </c>
      <c r="H363" s="60">
        <f>SUM(H355:H362)</f>
        <v>11023680</v>
      </c>
      <c r="I363" s="61">
        <f>+G363+H363</f>
        <v>31235014</v>
      </c>
      <c r="J363" s="70">
        <f>+SUM(J344:J362,K344:K362)</f>
        <v>32436.250000000015</v>
      </c>
      <c r="K363" s="70">
        <f>+SUM(K344:K362)</f>
        <v>1265.6499999999999</v>
      </c>
      <c r="L363" s="61">
        <f>+SUM(L344:L362)</f>
        <v>27970865</v>
      </c>
      <c r="M363" s="60"/>
    </row>
    <row r="364" spans="1:13" x14ac:dyDescent="0.25">
      <c r="A364" s="56"/>
      <c r="B364" s="56"/>
      <c r="C364" s="56"/>
      <c r="D364" s="56"/>
      <c r="E364" s="62"/>
      <c r="F364" s="63"/>
      <c r="G364" s="64">
        <f>SUM(G363:H363)</f>
        <v>31235014</v>
      </c>
      <c r="H364" s="65"/>
      <c r="I364" s="66"/>
      <c r="J364" s="67"/>
      <c r="K364" s="68"/>
      <c r="L364" s="69"/>
      <c r="M364" s="60"/>
    </row>
    <row r="365" spans="1:13" ht="19.5" x14ac:dyDescent="0.25">
      <c r="A365" s="1" t="s">
        <v>0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3"/>
    </row>
    <row r="366" spans="1:13" ht="38.25" x14ac:dyDescent="0.25">
      <c r="A366" s="4" t="s">
        <v>1</v>
      </c>
      <c r="B366" s="4" t="s">
        <v>2</v>
      </c>
      <c r="C366" s="5" t="s">
        <v>3</v>
      </c>
      <c r="D366" s="4" t="s">
        <v>4</v>
      </c>
      <c r="E366" s="5" t="s">
        <v>5</v>
      </c>
      <c r="F366" s="5" t="s">
        <v>6</v>
      </c>
      <c r="G366" s="6" t="s">
        <v>7</v>
      </c>
      <c r="H366" s="6" t="s">
        <v>8</v>
      </c>
      <c r="I366" s="4" t="s">
        <v>9</v>
      </c>
      <c r="J366" s="7"/>
      <c r="K366" s="8"/>
      <c r="L366" s="9"/>
      <c r="M366" s="4" t="s">
        <v>10</v>
      </c>
    </row>
    <row r="367" spans="1:13" x14ac:dyDescent="0.25">
      <c r="A367" s="10"/>
      <c r="B367" s="10"/>
      <c r="C367" s="5" t="s">
        <v>11</v>
      </c>
      <c r="D367" s="10"/>
      <c r="E367" s="5" t="s">
        <v>12</v>
      </c>
      <c r="F367" s="5" t="s">
        <v>13</v>
      </c>
      <c r="G367" s="11">
        <v>22100</v>
      </c>
      <c r="H367" s="11">
        <v>12000</v>
      </c>
      <c r="I367" s="10"/>
      <c r="J367" s="12"/>
      <c r="K367" s="13"/>
      <c r="L367" s="14"/>
      <c r="M367" s="10"/>
    </row>
    <row r="368" spans="1:13" x14ac:dyDescent="0.25">
      <c r="A368" s="15"/>
      <c r="B368" s="15"/>
      <c r="C368" s="15"/>
      <c r="D368" s="15"/>
      <c r="E368" s="16"/>
      <c r="F368" s="15"/>
      <c r="G368" s="17"/>
      <c r="H368" s="17"/>
      <c r="I368" s="15"/>
      <c r="J368" s="18" t="s">
        <v>14</v>
      </c>
      <c r="K368" s="18" t="s">
        <v>15</v>
      </c>
      <c r="L368" s="19" t="s">
        <v>16</v>
      </c>
      <c r="M368" s="15"/>
    </row>
    <row r="369" spans="1:13" x14ac:dyDescent="0.25">
      <c r="A369" s="20" t="s">
        <v>17</v>
      </c>
      <c r="B369" s="21" t="s">
        <v>18</v>
      </c>
      <c r="C369" s="22">
        <v>900507652</v>
      </c>
      <c r="D369" s="23" t="s">
        <v>19</v>
      </c>
      <c r="E369" s="24">
        <v>45085</v>
      </c>
      <c r="F369" s="25">
        <v>81.709999999999994</v>
      </c>
      <c r="G369" s="26">
        <v>1805790.9999999998</v>
      </c>
      <c r="H369" s="26">
        <v>980519.99999999988</v>
      </c>
      <c r="I369" s="27" t="s">
        <v>20</v>
      </c>
      <c r="J369" s="28"/>
      <c r="K369" s="29"/>
      <c r="L369" s="71"/>
      <c r="M369" s="31"/>
    </row>
    <row r="370" spans="1:13" x14ac:dyDescent="0.25">
      <c r="A370" s="32" t="s">
        <v>21</v>
      </c>
      <c r="B370" s="33">
        <v>2323</v>
      </c>
      <c r="C370" s="34">
        <v>29582464.999999993</v>
      </c>
      <c r="D370" s="35" t="s">
        <v>22</v>
      </c>
      <c r="E370" s="36">
        <v>45086</v>
      </c>
      <c r="F370" s="37">
        <v>150.38999999999999</v>
      </c>
      <c r="G370" s="38">
        <v>3323618.9999999995</v>
      </c>
      <c r="H370" s="38">
        <v>1804679.9999999998</v>
      </c>
      <c r="I370" s="39" t="s">
        <v>23</v>
      </c>
      <c r="J370" s="40"/>
      <c r="K370" s="41"/>
      <c r="L370" s="72"/>
      <c r="M370" s="42"/>
    </row>
    <row r="371" spans="1:13" x14ac:dyDescent="0.25">
      <c r="A371" s="20" t="s">
        <v>24</v>
      </c>
      <c r="B371" s="43">
        <v>45092</v>
      </c>
      <c r="C371" s="22">
        <v>870925187</v>
      </c>
      <c r="D371" s="23" t="s">
        <v>25</v>
      </c>
      <c r="E371" s="24">
        <v>45087</v>
      </c>
      <c r="F371" s="25">
        <v>109.38999999999999</v>
      </c>
      <c r="G371" s="26">
        <v>2417518.9999999995</v>
      </c>
      <c r="H371" s="26">
        <v>1312679.9999999998</v>
      </c>
      <c r="I371" s="27" t="s">
        <v>23</v>
      </c>
      <c r="J371" s="28"/>
      <c r="K371" s="29"/>
      <c r="L371" s="71"/>
      <c r="M371" s="31"/>
    </row>
    <row r="372" spans="1:13" x14ac:dyDescent="0.25">
      <c r="A372" s="32"/>
      <c r="B372" s="74"/>
      <c r="C372" s="34"/>
      <c r="D372" s="35" t="s">
        <v>27</v>
      </c>
      <c r="E372" s="36"/>
      <c r="F372" s="75"/>
      <c r="G372" s="38">
        <v>0</v>
      </c>
      <c r="H372" s="38">
        <v>0</v>
      </c>
      <c r="I372" s="39" t="s">
        <v>28</v>
      </c>
      <c r="J372" s="40"/>
      <c r="K372" s="41"/>
      <c r="L372" s="72"/>
      <c r="M372" s="42"/>
    </row>
    <row r="373" spans="1:13" x14ac:dyDescent="0.25">
      <c r="A373" s="20"/>
      <c r="B373" s="43"/>
      <c r="C373" s="22"/>
      <c r="D373" s="23" t="s">
        <v>29</v>
      </c>
      <c r="E373" s="24">
        <v>45089</v>
      </c>
      <c r="F373" s="25">
        <v>175.31</v>
      </c>
      <c r="G373" s="26">
        <v>3874351</v>
      </c>
      <c r="H373" s="26">
        <v>2103720</v>
      </c>
      <c r="I373" s="27" t="s">
        <v>23</v>
      </c>
      <c r="J373" s="28"/>
      <c r="K373" s="29"/>
      <c r="L373" s="71"/>
      <c r="M373" s="31"/>
    </row>
    <row r="374" spans="1:13" x14ac:dyDescent="0.25">
      <c r="A374" s="32"/>
      <c r="B374" s="74"/>
      <c r="C374" s="34"/>
      <c r="D374" s="35" t="s">
        <v>30</v>
      </c>
      <c r="E374" s="36">
        <v>45090</v>
      </c>
      <c r="F374" s="76">
        <v>179.01000000000002</v>
      </c>
      <c r="G374" s="38">
        <v>3956121.0000000005</v>
      </c>
      <c r="H374" s="38">
        <v>2148120</v>
      </c>
      <c r="I374" s="39" t="s">
        <v>23</v>
      </c>
      <c r="J374" s="40"/>
      <c r="K374" s="41"/>
      <c r="L374" s="72"/>
      <c r="M374" s="42"/>
    </row>
    <row r="375" spans="1:13" x14ac:dyDescent="0.25">
      <c r="A375" s="77"/>
      <c r="B375" s="78"/>
      <c r="C375" s="79"/>
      <c r="D375" s="80" t="s">
        <v>30</v>
      </c>
      <c r="E375" s="81">
        <v>45090</v>
      </c>
      <c r="F375" s="82">
        <v>-4.18</v>
      </c>
      <c r="G375" s="83">
        <v>-92378</v>
      </c>
      <c r="H375" s="26"/>
      <c r="I375" s="84" t="s">
        <v>23</v>
      </c>
      <c r="J375" s="85"/>
      <c r="K375" s="86"/>
      <c r="L375" s="87"/>
      <c r="M375" s="88" t="s">
        <v>26</v>
      </c>
    </row>
    <row r="376" spans="1:13" x14ac:dyDescent="0.25">
      <c r="A376" s="32"/>
      <c r="B376" s="74"/>
      <c r="C376" s="34"/>
      <c r="D376" s="35" t="s">
        <v>31</v>
      </c>
      <c r="E376" s="36">
        <v>45091</v>
      </c>
      <c r="F376" s="75">
        <v>174.42</v>
      </c>
      <c r="G376" s="38">
        <v>3854681.9999999995</v>
      </c>
      <c r="H376" s="38">
        <v>2093039.9999999998</v>
      </c>
      <c r="I376" s="39" t="s">
        <v>23</v>
      </c>
      <c r="J376" s="40"/>
      <c r="K376" s="41"/>
      <c r="L376" s="72"/>
      <c r="M376" s="42"/>
    </row>
    <row r="377" spans="1:13" x14ac:dyDescent="0.25">
      <c r="A377" s="55"/>
      <c r="B377" s="56"/>
      <c r="C377" s="57">
        <f>+C370-G378</f>
        <v>0</v>
      </c>
      <c r="D377" s="56" t="s">
        <v>32</v>
      </c>
      <c r="E377" s="58"/>
      <c r="F377" s="59">
        <f>SUM(F369:F376)</f>
        <v>866.05</v>
      </c>
      <c r="G377" s="60">
        <f>SUM(G369:G376)</f>
        <v>19139704.999999996</v>
      </c>
      <c r="H377" s="60">
        <f>SUM(H369:H376)</f>
        <v>10442759.999999998</v>
      </c>
      <c r="I377" s="61">
        <f>+G377+H377</f>
        <v>29582464.999999993</v>
      </c>
      <c r="J377" s="70">
        <f>+SUM(J358:J376,K358:K376)</f>
        <v>33701.900000000016</v>
      </c>
      <c r="K377" s="70">
        <f>+SUM(K358:K376)</f>
        <v>1265.6499999999999</v>
      </c>
      <c r="L377" s="61">
        <f>+SUM(L358:L376)</f>
        <v>27970865</v>
      </c>
      <c r="M377" s="60"/>
    </row>
    <row r="378" spans="1:13" x14ac:dyDescent="0.25">
      <c r="A378" s="56"/>
      <c r="B378" s="56"/>
      <c r="C378" s="56"/>
      <c r="D378" s="56"/>
      <c r="E378" s="62"/>
      <c r="F378" s="63"/>
      <c r="G378" s="64">
        <f>SUM(G377:H377)</f>
        <v>29582464.999999993</v>
      </c>
      <c r="H378" s="65"/>
      <c r="I378" s="66"/>
      <c r="J378" s="67"/>
      <c r="K378" s="68"/>
      <c r="L378" s="69"/>
      <c r="M378" s="60"/>
    </row>
    <row r="379" spans="1:13" ht="19.5" x14ac:dyDescent="0.25">
      <c r="A379" s="1" t="s">
        <v>0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3"/>
    </row>
    <row r="380" spans="1:13" ht="38.25" x14ac:dyDescent="0.25">
      <c r="A380" s="4" t="s">
        <v>1</v>
      </c>
      <c r="B380" s="4" t="s">
        <v>2</v>
      </c>
      <c r="C380" s="5" t="s">
        <v>3</v>
      </c>
      <c r="D380" s="4" t="s">
        <v>4</v>
      </c>
      <c r="E380" s="5" t="s">
        <v>5</v>
      </c>
      <c r="F380" s="5" t="s">
        <v>6</v>
      </c>
      <c r="G380" s="6" t="s">
        <v>7</v>
      </c>
      <c r="H380" s="6" t="s">
        <v>8</v>
      </c>
      <c r="I380" s="4" t="s">
        <v>9</v>
      </c>
      <c r="J380" s="7"/>
      <c r="K380" s="8"/>
      <c r="L380" s="9"/>
      <c r="M380" s="4" t="s">
        <v>10</v>
      </c>
    </row>
    <row r="381" spans="1:13" x14ac:dyDescent="0.25">
      <c r="A381" s="10"/>
      <c r="B381" s="10"/>
      <c r="C381" s="5" t="s">
        <v>11</v>
      </c>
      <c r="D381" s="10"/>
      <c r="E381" s="5" t="s">
        <v>12</v>
      </c>
      <c r="F381" s="5" t="s">
        <v>13</v>
      </c>
      <c r="G381" s="11">
        <v>22100</v>
      </c>
      <c r="H381" s="11">
        <v>12000</v>
      </c>
      <c r="I381" s="10"/>
      <c r="J381" s="12"/>
      <c r="K381" s="13"/>
      <c r="L381" s="14"/>
      <c r="M381" s="10"/>
    </row>
    <row r="382" spans="1:13" x14ac:dyDescent="0.25">
      <c r="A382" s="15"/>
      <c r="B382" s="15"/>
      <c r="C382" s="15"/>
      <c r="D382" s="15"/>
      <c r="E382" s="16"/>
      <c r="F382" s="15"/>
      <c r="G382" s="17"/>
      <c r="H382" s="17"/>
      <c r="I382" s="15"/>
      <c r="J382" s="18" t="s">
        <v>14</v>
      </c>
      <c r="K382" s="18" t="s">
        <v>15</v>
      </c>
      <c r="L382" s="19" t="s">
        <v>16</v>
      </c>
      <c r="M382" s="15"/>
    </row>
    <row r="383" spans="1:13" x14ac:dyDescent="0.25">
      <c r="A383" s="20" t="s">
        <v>17</v>
      </c>
      <c r="B383" s="21" t="s">
        <v>18</v>
      </c>
      <c r="C383" s="22">
        <v>804971695</v>
      </c>
      <c r="D383" s="23" t="s">
        <v>19</v>
      </c>
      <c r="E383" s="24">
        <v>45092</v>
      </c>
      <c r="F383" s="25">
        <v>114.11</v>
      </c>
      <c r="G383" s="26">
        <v>2521831</v>
      </c>
      <c r="H383" s="26">
        <v>1369320</v>
      </c>
      <c r="I383" s="27" t="s">
        <v>20</v>
      </c>
      <c r="J383" s="28"/>
      <c r="K383" s="29"/>
      <c r="L383" s="71"/>
      <c r="M383" s="31"/>
    </row>
    <row r="384" spans="1:13" x14ac:dyDescent="0.25">
      <c r="A384" s="32" t="s">
        <v>21</v>
      </c>
      <c r="B384" s="33">
        <v>2332</v>
      </c>
      <c r="C384" s="34">
        <v>30674024</v>
      </c>
      <c r="D384" s="35" t="s">
        <v>22</v>
      </c>
      <c r="E384" s="36">
        <v>45093</v>
      </c>
      <c r="F384" s="37">
        <v>164.13</v>
      </c>
      <c r="G384" s="38">
        <v>3627273</v>
      </c>
      <c r="H384" s="38">
        <v>1969560</v>
      </c>
      <c r="I384" s="39" t="s">
        <v>23</v>
      </c>
      <c r="J384" s="40"/>
      <c r="K384" s="41"/>
      <c r="L384" s="72"/>
      <c r="M384" s="42"/>
    </row>
    <row r="385" spans="1:13" x14ac:dyDescent="0.25">
      <c r="A385" s="20" t="s">
        <v>24</v>
      </c>
      <c r="B385" s="43">
        <v>45100</v>
      </c>
      <c r="C385" s="22">
        <v>774297671</v>
      </c>
      <c r="D385" s="23" t="s">
        <v>25</v>
      </c>
      <c r="E385" s="24">
        <v>45094</v>
      </c>
      <c r="F385" s="25">
        <v>101.63999999999999</v>
      </c>
      <c r="G385" s="26">
        <v>2246243.9999999995</v>
      </c>
      <c r="H385" s="26">
        <v>1219679.9999999998</v>
      </c>
      <c r="I385" s="27" t="s">
        <v>23</v>
      </c>
      <c r="J385" s="28"/>
      <c r="K385" s="29"/>
      <c r="L385" s="71"/>
      <c r="M385" s="31"/>
    </row>
    <row r="386" spans="1:13" x14ac:dyDescent="0.25">
      <c r="A386" s="32"/>
      <c r="B386" s="74"/>
      <c r="C386" s="34"/>
      <c r="D386" s="35" t="s">
        <v>27</v>
      </c>
      <c r="E386" s="36"/>
      <c r="F386" s="75"/>
      <c r="G386" s="38">
        <v>0</v>
      </c>
      <c r="H386" s="38">
        <v>0</v>
      </c>
      <c r="I386" s="39" t="s">
        <v>28</v>
      </c>
      <c r="J386" s="40"/>
      <c r="K386" s="41"/>
      <c r="L386" s="72"/>
      <c r="M386" s="42"/>
    </row>
    <row r="387" spans="1:13" x14ac:dyDescent="0.25">
      <c r="A387" s="20"/>
      <c r="B387" s="43"/>
      <c r="C387" s="22"/>
      <c r="D387" s="23" t="s">
        <v>29</v>
      </c>
      <c r="E387" s="24">
        <v>45096</v>
      </c>
      <c r="F387" s="25">
        <v>168.85000000000002</v>
      </c>
      <c r="G387" s="26">
        <v>3731585.0000000005</v>
      </c>
      <c r="H387" s="26">
        <v>2026200.0000000002</v>
      </c>
      <c r="I387" s="27" t="s">
        <v>23</v>
      </c>
      <c r="J387" s="28"/>
      <c r="K387" s="29"/>
      <c r="L387" s="71"/>
      <c r="M387" s="31"/>
    </row>
    <row r="388" spans="1:13" x14ac:dyDescent="0.25">
      <c r="A388" s="32"/>
      <c r="B388" s="74"/>
      <c r="C388" s="34"/>
      <c r="D388" s="35" t="s">
        <v>30</v>
      </c>
      <c r="E388" s="36">
        <v>45097</v>
      </c>
      <c r="F388" s="76">
        <v>169.56</v>
      </c>
      <c r="G388" s="38">
        <v>3747276</v>
      </c>
      <c r="H388" s="38">
        <v>2034720</v>
      </c>
      <c r="I388" s="39" t="s">
        <v>23</v>
      </c>
      <c r="J388" s="40"/>
      <c r="K388" s="41"/>
      <c r="L388" s="72"/>
      <c r="M388" s="42"/>
    </row>
    <row r="389" spans="1:13" x14ac:dyDescent="0.25">
      <c r="A389" s="77"/>
      <c r="B389" s="78"/>
      <c r="C389" s="79"/>
      <c r="D389" s="80" t="s">
        <v>30</v>
      </c>
      <c r="E389" s="81">
        <v>45097</v>
      </c>
      <c r="F389" s="82">
        <v>-3.67</v>
      </c>
      <c r="G389" s="83">
        <v>-81107</v>
      </c>
      <c r="H389" s="26"/>
      <c r="I389" s="84" t="s">
        <v>23</v>
      </c>
      <c r="J389" s="85"/>
      <c r="K389" s="86"/>
      <c r="L389" s="87"/>
      <c r="M389" s="88" t="s">
        <v>26</v>
      </c>
    </row>
    <row r="390" spans="1:13" x14ac:dyDescent="0.25">
      <c r="A390" s="32"/>
      <c r="B390" s="74"/>
      <c r="C390" s="34"/>
      <c r="D390" s="35" t="s">
        <v>31</v>
      </c>
      <c r="E390" s="36">
        <v>45098</v>
      </c>
      <c r="F390" s="75">
        <v>183.62</v>
      </c>
      <c r="G390" s="38">
        <v>4058002</v>
      </c>
      <c r="H390" s="38">
        <v>2203440</v>
      </c>
      <c r="I390" s="39" t="s">
        <v>23</v>
      </c>
      <c r="J390" s="40"/>
      <c r="K390" s="41"/>
      <c r="L390" s="72"/>
      <c r="M390" s="42"/>
    </row>
    <row r="391" spans="1:13" x14ac:dyDescent="0.25">
      <c r="A391" s="55"/>
      <c r="B391" s="56"/>
      <c r="C391" s="57">
        <f>+C384-G392</f>
        <v>0</v>
      </c>
      <c r="D391" s="56" t="s">
        <v>32</v>
      </c>
      <c r="E391" s="58"/>
      <c r="F391" s="59">
        <f>SUM(F383:F390)</f>
        <v>898.24</v>
      </c>
      <c r="G391" s="60">
        <f>SUM(G383:G390)</f>
        <v>19851104</v>
      </c>
      <c r="H391" s="60">
        <f>SUM(H383:H390)</f>
        <v>10822920</v>
      </c>
      <c r="I391" s="61">
        <f>+G391+H391</f>
        <v>30674024</v>
      </c>
      <c r="J391" s="70">
        <f>+SUM(J372:J390,K372:K390)</f>
        <v>34967.550000000017</v>
      </c>
      <c r="K391" s="70">
        <f>+SUM(K372:K390)</f>
        <v>1265.6499999999999</v>
      </c>
      <c r="L391" s="61">
        <f>+SUM(L372:L390)</f>
        <v>27970865</v>
      </c>
      <c r="M391" s="60"/>
    </row>
    <row r="392" spans="1:13" x14ac:dyDescent="0.25">
      <c r="A392" s="56"/>
      <c r="B392" s="56"/>
      <c r="C392" s="56"/>
      <c r="D392" s="56"/>
      <c r="E392" s="62"/>
      <c r="F392" s="63"/>
      <c r="G392" s="64">
        <f>SUM(G391:H391)</f>
        <v>30674024</v>
      </c>
      <c r="H392" s="65"/>
      <c r="I392" s="66"/>
      <c r="J392" s="67"/>
      <c r="K392" s="68"/>
      <c r="L392" s="69"/>
      <c r="M392" s="60"/>
    </row>
    <row r="393" spans="1:13" ht="19.5" x14ac:dyDescent="0.25">
      <c r="A393" s="1" t="s">
        <v>0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3"/>
    </row>
    <row r="394" spans="1:13" ht="38.25" x14ac:dyDescent="0.25">
      <c r="A394" s="4" t="s">
        <v>1</v>
      </c>
      <c r="B394" s="4" t="s">
        <v>2</v>
      </c>
      <c r="C394" s="5" t="s">
        <v>3</v>
      </c>
      <c r="D394" s="4" t="s">
        <v>4</v>
      </c>
      <c r="E394" s="5" t="s">
        <v>5</v>
      </c>
      <c r="F394" s="5" t="s">
        <v>6</v>
      </c>
      <c r="G394" s="6" t="s">
        <v>7</v>
      </c>
      <c r="H394" s="6" t="s">
        <v>8</v>
      </c>
      <c r="I394" s="4" t="s">
        <v>9</v>
      </c>
      <c r="J394" s="7"/>
      <c r="K394" s="8"/>
      <c r="L394" s="9"/>
      <c r="M394" s="4" t="s">
        <v>10</v>
      </c>
    </row>
    <row r="395" spans="1:13" x14ac:dyDescent="0.25">
      <c r="A395" s="10"/>
      <c r="B395" s="10"/>
      <c r="C395" s="5" t="s">
        <v>11</v>
      </c>
      <c r="D395" s="10"/>
      <c r="E395" s="5" t="s">
        <v>12</v>
      </c>
      <c r="F395" s="5" t="s">
        <v>13</v>
      </c>
      <c r="G395" s="11">
        <v>22100</v>
      </c>
      <c r="H395" s="11">
        <v>12000</v>
      </c>
      <c r="I395" s="10"/>
      <c r="J395" s="12"/>
      <c r="K395" s="13"/>
      <c r="L395" s="14"/>
      <c r="M395" s="10"/>
    </row>
    <row r="396" spans="1:13" x14ac:dyDescent="0.25">
      <c r="A396" s="15"/>
      <c r="B396" s="15"/>
      <c r="C396" s="15"/>
      <c r="D396" s="15"/>
      <c r="E396" s="16"/>
      <c r="F396" s="15"/>
      <c r="G396" s="17"/>
      <c r="H396" s="17"/>
      <c r="I396" s="15"/>
      <c r="J396" s="18" t="s">
        <v>14</v>
      </c>
      <c r="K396" s="18" t="s">
        <v>15</v>
      </c>
      <c r="L396" s="19" t="s">
        <v>16</v>
      </c>
      <c r="M396" s="15"/>
    </row>
    <row r="397" spans="1:13" x14ac:dyDescent="0.25">
      <c r="A397" s="20" t="s">
        <v>17</v>
      </c>
      <c r="B397" s="21" t="s">
        <v>18</v>
      </c>
      <c r="C397" s="22">
        <v>774297671</v>
      </c>
      <c r="D397" s="23" t="s">
        <v>19</v>
      </c>
      <c r="E397" s="24">
        <v>45099</v>
      </c>
      <c r="F397" s="25">
        <v>81.5</v>
      </c>
      <c r="G397" s="26">
        <v>1801150</v>
      </c>
      <c r="H397" s="26">
        <v>978000</v>
      </c>
      <c r="I397" s="27" t="s">
        <v>20</v>
      </c>
      <c r="J397" s="28"/>
      <c r="K397" s="29"/>
      <c r="L397" s="71"/>
      <c r="M397" s="31"/>
    </row>
    <row r="398" spans="1:13" x14ac:dyDescent="0.25">
      <c r="A398" s="32" t="s">
        <v>21</v>
      </c>
      <c r="B398" s="33">
        <v>2339</v>
      </c>
      <c r="C398" s="34">
        <v>29126485.000000007</v>
      </c>
      <c r="D398" s="35" t="s">
        <v>22</v>
      </c>
      <c r="E398" s="36">
        <v>45100</v>
      </c>
      <c r="F398" s="37">
        <v>149.81999999999996</v>
      </c>
      <c r="G398" s="38">
        <v>3311021.9999999991</v>
      </c>
      <c r="H398" s="38">
        <v>1797839.9999999995</v>
      </c>
      <c r="I398" s="39" t="s">
        <v>23</v>
      </c>
      <c r="J398" s="40"/>
      <c r="K398" s="41"/>
      <c r="L398" s="72"/>
      <c r="M398" s="42"/>
    </row>
    <row r="399" spans="1:13" x14ac:dyDescent="0.25">
      <c r="A399" s="20" t="s">
        <v>24</v>
      </c>
      <c r="B399" s="43">
        <v>45100</v>
      </c>
      <c r="C399" s="22">
        <v>745171186</v>
      </c>
      <c r="D399" s="23" t="s">
        <v>25</v>
      </c>
      <c r="E399" s="24">
        <v>45101</v>
      </c>
      <c r="F399" s="25">
        <v>109.00999999999999</v>
      </c>
      <c r="G399" s="26">
        <v>2409121</v>
      </c>
      <c r="H399" s="26">
        <v>1308120</v>
      </c>
      <c r="I399" s="27" t="s">
        <v>23</v>
      </c>
      <c r="J399" s="28"/>
      <c r="K399" s="29"/>
      <c r="L399" s="71"/>
      <c r="M399" s="31"/>
    </row>
    <row r="400" spans="1:13" x14ac:dyDescent="0.25">
      <c r="A400" s="32"/>
      <c r="B400" s="74"/>
      <c r="C400" s="34"/>
      <c r="D400" s="35" t="s">
        <v>27</v>
      </c>
      <c r="E400" s="36" t="s">
        <v>49</v>
      </c>
      <c r="F400" s="75">
        <v>0</v>
      </c>
      <c r="G400" s="38">
        <v>0</v>
      </c>
      <c r="H400" s="38">
        <v>0</v>
      </c>
      <c r="I400" s="39" t="s">
        <v>28</v>
      </c>
      <c r="J400" s="40"/>
      <c r="K400" s="41"/>
      <c r="L400" s="72"/>
      <c r="M400" s="42"/>
    </row>
    <row r="401" spans="1:13" x14ac:dyDescent="0.25">
      <c r="A401" s="20"/>
      <c r="B401" s="43"/>
      <c r="C401" s="22"/>
      <c r="D401" s="23" t="s">
        <v>29</v>
      </c>
      <c r="E401" s="24">
        <v>45103</v>
      </c>
      <c r="F401" s="25">
        <v>172.49</v>
      </c>
      <c r="G401" s="26">
        <v>3812029</v>
      </c>
      <c r="H401" s="26">
        <v>2069880</v>
      </c>
      <c r="I401" s="27" t="s">
        <v>23</v>
      </c>
      <c r="J401" s="28"/>
      <c r="K401" s="29"/>
      <c r="L401" s="71"/>
      <c r="M401" s="31"/>
    </row>
    <row r="402" spans="1:13" x14ac:dyDescent="0.25">
      <c r="A402" s="32"/>
      <c r="B402" s="74"/>
      <c r="C402" s="34"/>
      <c r="D402" s="35" t="s">
        <v>30</v>
      </c>
      <c r="E402" s="36">
        <v>45104</v>
      </c>
      <c r="F402" s="76">
        <v>172.49000000000004</v>
      </c>
      <c r="G402" s="38">
        <v>3812029.0000000009</v>
      </c>
      <c r="H402" s="38">
        <v>2069880.0000000005</v>
      </c>
      <c r="I402" s="39" t="s">
        <v>23</v>
      </c>
      <c r="J402" s="40"/>
      <c r="K402" s="41"/>
      <c r="L402" s="72"/>
      <c r="M402" s="42"/>
    </row>
    <row r="403" spans="1:13" x14ac:dyDescent="0.25">
      <c r="A403" s="77"/>
      <c r="B403" s="78"/>
      <c r="C403" s="79"/>
      <c r="D403" s="80" t="s">
        <v>30</v>
      </c>
      <c r="E403" s="81">
        <v>45104</v>
      </c>
      <c r="F403" s="82">
        <v>-4.26</v>
      </c>
      <c r="G403" s="83">
        <v>-94146</v>
      </c>
      <c r="H403" s="26"/>
      <c r="I403" s="84" t="s">
        <v>23</v>
      </c>
      <c r="J403" s="85"/>
      <c r="K403" s="86"/>
      <c r="L403" s="87"/>
      <c r="M403" s="88" t="s">
        <v>26</v>
      </c>
    </row>
    <row r="404" spans="1:13" x14ac:dyDescent="0.25">
      <c r="A404" s="32"/>
      <c r="B404" s="74"/>
      <c r="C404" s="34"/>
      <c r="D404" s="35" t="s">
        <v>31</v>
      </c>
      <c r="E404" s="36">
        <v>45105</v>
      </c>
      <c r="F404" s="75">
        <v>171.6</v>
      </c>
      <c r="G404" s="38">
        <v>3792360</v>
      </c>
      <c r="H404" s="38">
        <v>2059200</v>
      </c>
      <c r="I404" s="39" t="s">
        <v>23</v>
      </c>
      <c r="J404" s="40"/>
      <c r="K404" s="41"/>
      <c r="L404" s="72"/>
      <c r="M404" s="42"/>
    </row>
    <row r="405" spans="1:13" x14ac:dyDescent="0.25">
      <c r="A405" s="55"/>
      <c r="B405" s="56"/>
      <c r="C405" s="57">
        <f>+C398-G406</f>
        <v>0</v>
      </c>
      <c r="D405" s="56" t="s">
        <v>32</v>
      </c>
      <c r="E405" s="58"/>
      <c r="F405" s="59">
        <f>SUM(F397:F404)</f>
        <v>852.65</v>
      </c>
      <c r="G405" s="60">
        <f>SUM(G397:G404)</f>
        <v>18843565</v>
      </c>
      <c r="H405" s="60">
        <f>SUM(H397:H404)</f>
        <v>10282920</v>
      </c>
      <c r="I405" s="61">
        <f>+G405+H405</f>
        <v>29126485</v>
      </c>
      <c r="J405" s="70">
        <f>+SUM(J386:J404,K386:K404)</f>
        <v>36233.200000000019</v>
      </c>
      <c r="K405" s="70">
        <f>+SUM(K386:K404)</f>
        <v>1265.6499999999999</v>
      </c>
      <c r="L405" s="61">
        <f>+SUM(L386:L404)</f>
        <v>27970865</v>
      </c>
      <c r="M405" s="60"/>
    </row>
    <row r="406" spans="1:13" x14ac:dyDescent="0.25">
      <c r="A406" s="56"/>
      <c r="B406" s="56"/>
      <c r="C406" s="56"/>
      <c r="D406" s="56"/>
      <c r="E406" s="62"/>
      <c r="F406" s="63"/>
      <c r="G406" s="64">
        <f>SUM(G405:H405)</f>
        <v>29126485</v>
      </c>
      <c r="H406" s="65"/>
      <c r="I406" s="66"/>
      <c r="J406" s="67"/>
      <c r="K406" s="68"/>
      <c r="L406" s="69"/>
      <c r="M406" s="60"/>
    </row>
    <row r="407" spans="1:13" ht="19.5" x14ac:dyDescent="0.25">
      <c r="A407" s="1" t="s">
        <v>0</v>
      </c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3"/>
    </row>
    <row r="408" spans="1:13" ht="38.25" x14ac:dyDescent="0.25">
      <c r="A408" s="4" t="s">
        <v>1</v>
      </c>
      <c r="B408" s="4" t="s">
        <v>2</v>
      </c>
      <c r="C408" s="5" t="s">
        <v>3</v>
      </c>
      <c r="D408" s="4" t="s">
        <v>4</v>
      </c>
      <c r="E408" s="5" t="s">
        <v>5</v>
      </c>
      <c r="F408" s="5" t="s">
        <v>6</v>
      </c>
      <c r="G408" s="6" t="s">
        <v>7</v>
      </c>
      <c r="H408" s="6" t="s">
        <v>8</v>
      </c>
      <c r="I408" s="4" t="s">
        <v>9</v>
      </c>
      <c r="J408" s="7"/>
      <c r="K408" s="8"/>
      <c r="L408" s="9"/>
      <c r="M408" s="4" t="s">
        <v>10</v>
      </c>
    </row>
    <row r="409" spans="1:13" x14ac:dyDescent="0.25">
      <c r="A409" s="10"/>
      <c r="B409" s="10"/>
      <c r="C409" s="5" t="s">
        <v>11</v>
      </c>
      <c r="D409" s="10"/>
      <c r="E409" s="5" t="s">
        <v>12</v>
      </c>
      <c r="F409" s="5" t="s">
        <v>13</v>
      </c>
      <c r="G409" s="11">
        <v>22100</v>
      </c>
      <c r="H409" s="11">
        <v>12000</v>
      </c>
      <c r="I409" s="10"/>
      <c r="J409" s="12"/>
      <c r="K409" s="13"/>
      <c r="L409" s="14"/>
      <c r="M409" s="10"/>
    </row>
    <row r="410" spans="1:13" x14ac:dyDescent="0.25">
      <c r="A410" s="15"/>
      <c r="B410" s="15"/>
      <c r="C410" s="15"/>
      <c r="D410" s="15"/>
      <c r="E410" s="16"/>
      <c r="F410" s="15"/>
      <c r="G410" s="17"/>
      <c r="H410" s="17"/>
      <c r="I410" s="15"/>
      <c r="J410" s="18" t="s">
        <v>14</v>
      </c>
      <c r="K410" s="18" t="s">
        <v>15</v>
      </c>
      <c r="L410" s="19" t="s">
        <v>16</v>
      </c>
      <c r="M410" s="15"/>
    </row>
    <row r="411" spans="1:13" x14ac:dyDescent="0.25">
      <c r="A411" s="20" t="s">
        <v>17</v>
      </c>
      <c r="B411" s="21" t="s">
        <v>18</v>
      </c>
      <c r="C411" s="22">
        <v>745171186</v>
      </c>
      <c r="D411" s="23" t="s">
        <v>19</v>
      </c>
      <c r="E411" s="24">
        <v>45106</v>
      </c>
      <c r="F411" s="25">
        <v>116.75</v>
      </c>
      <c r="G411" s="26">
        <v>2580175</v>
      </c>
      <c r="H411" s="26">
        <v>1401000</v>
      </c>
      <c r="I411" s="27" t="s">
        <v>20</v>
      </c>
      <c r="J411" s="28"/>
      <c r="K411" s="29"/>
      <c r="L411" s="71"/>
      <c r="M411" s="31"/>
    </row>
    <row r="412" spans="1:13" x14ac:dyDescent="0.25">
      <c r="A412" s="32" t="s">
        <v>21</v>
      </c>
      <c r="B412" s="33">
        <v>2351</v>
      </c>
      <c r="C412" s="34">
        <v>9845011.0000000037</v>
      </c>
      <c r="D412" s="35" t="s">
        <v>22</v>
      </c>
      <c r="E412" s="36">
        <v>45107</v>
      </c>
      <c r="F412" s="37">
        <v>171.95999999999998</v>
      </c>
      <c r="G412" s="38">
        <v>3800315.9999999995</v>
      </c>
      <c r="H412" s="38">
        <v>2063519.9999999998</v>
      </c>
      <c r="I412" s="39" t="s">
        <v>23</v>
      </c>
      <c r="J412" s="40"/>
      <c r="K412" s="41"/>
      <c r="L412" s="72"/>
      <c r="M412" s="42"/>
    </row>
    <row r="413" spans="1:13" x14ac:dyDescent="0.25">
      <c r="A413" s="20" t="s">
        <v>24</v>
      </c>
      <c r="B413" s="43">
        <v>45107</v>
      </c>
      <c r="C413" s="22">
        <v>735326175</v>
      </c>
      <c r="D413" s="23" t="s">
        <v>25</v>
      </c>
      <c r="E413" s="24"/>
      <c r="F413" s="25"/>
      <c r="G413" s="26">
        <v>0</v>
      </c>
      <c r="H413" s="26">
        <v>0</v>
      </c>
      <c r="I413" s="27" t="s">
        <v>23</v>
      </c>
      <c r="J413" s="28"/>
      <c r="K413" s="29"/>
      <c r="L413" s="71"/>
      <c r="M413" s="31"/>
    </row>
    <row r="414" spans="1:13" x14ac:dyDescent="0.25">
      <c r="A414" s="32"/>
      <c r="B414" s="74"/>
      <c r="C414" s="34"/>
      <c r="D414" s="35" t="s">
        <v>27</v>
      </c>
      <c r="E414" s="36"/>
      <c r="F414" s="75"/>
      <c r="G414" s="38">
        <v>0</v>
      </c>
      <c r="H414" s="38">
        <v>0</v>
      </c>
      <c r="I414" s="39" t="s">
        <v>28</v>
      </c>
      <c r="J414" s="40"/>
      <c r="K414" s="41"/>
      <c r="L414" s="72"/>
      <c r="M414" s="42"/>
    </row>
    <row r="415" spans="1:13" x14ac:dyDescent="0.25">
      <c r="A415" s="20"/>
      <c r="B415" s="43"/>
      <c r="C415" s="22"/>
      <c r="D415" s="23" t="s">
        <v>29</v>
      </c>
      <c r="E415" s="24"/>
      <c r="F415" s="25"/>
      <c r="G415" s="26">
        <v>0</v>
      </c>
      <c r="H415" s="26">
        <v>0</v>
      </c>
      <c r="I415" s="27" t="s">
        <v>23</v>
      </c>
      <c r="J415" s="28"/>
      <c r="K415" s="29"/>
      <c r="L415" s="71"/>
      <c r="M415" s="31"/>
    </row>
    <row r="416" spans="1:13" x14ac:dyDescent="0.25">
      <c r="A416" s="32"/>
      <c r="B416" s="74"/>
      <c r="C416" s="34"/>
      <c r="D416" s="35" t="s">
        <v>30</v>
      </c>
      <c r="E416" s="36"/>
      <c r="F416" s="76"/>
      <c r="G416" s="38">
        <v>0</v>
      </c>
      <c r="H416" s="38">
        <v>0</v>
      </c>
      <c r="I416" s="39" t="s">
        <v>23</v>
      </c>
      <c r="J416" s="40"/>
      <c r="K416" s="41"/>
      <c r="L416" s="72"/>
      <c r="M416" s="42"/>
    </row>
    <row r="417" spans="1:13" x14ac:dyDescent="0.25">
      <c r="A417" s="77"/>
      <c r="B417" s="78"/>
      <c r="C417" s="79"/>
      <c r="D417" s="80" t="s">
        <v>30</v>
      </c>
      <c r="E417" s="81"/>
      <c r="F417" s="82"/>
      <c r="G417" s="83">
        <v>0</v>
      </c>
      <c r="H417" s="26"/>
      <c r="I417" s="84" t="s">
        <v>23</v>
      </c>
      <c r="J417" s="85"/>
      <c r="K417" s="86"/>
      <c r="L417" s="87"/>
      <c r="M417" s="88" t="s">
        <v>26</v>
      </c>
    </row>
    <row r="418" spans="1:13" x14ac:dyDescent="0.25">
      <c r="A418" s="32"/>
      <c r="B418" s="74"/>
      <c r="C418" s="34"/>
      <c r="D418" s="35" t="s">
        <v>31</v>
      </c>
      <c r="E418" s="36"/>
      <c r="F418" s="75"/>
      <c r="G418" s="38">
        <v>0</v>
      </c>
      <c r="H418" s="38">
        <v>0</v>
      </c>
      <c r="I418" s="39" t="s">
        <v>23</v>
      </c>
      <c r="J418" s="40"/>
      <c r="K418" s="41"/>
      <c r="L418" s="72"/>
      <c r="M418" s="42"/>
    </row>
    <row r="419" spans="1:13" x14ac:dyDescent="0.25">
      <c r="A419" s="55"/>
      <c r="B419" s="56"/>
      <c r="C419" s="57">
        <f>+C412-G420</f>
        <v>0</v>
      </c>
      <c r="D419" s="56" t="s">
        <v>32</v>
      </c>
      <c r="E419" s="58"/>
      <c r="F419" s="59">
        <f>SUM(F411:F418)</f>
        <v>288.70999999999998</v>
      </c>
      <c r="G419" s="60">
        <f>SUM(G411:G418)</f>
        <v>6380491</v>
      </c>
      <c r="H419" s="60">
        <f>SUM(H411:H418)</f>
        <v>3464520</v>
      </c>
      <c r="I419" s="61">
        <f>+G419+H419</f>
        <v>9845011</v>
      </c>
      <c r="J419" s="70">
        <f>+SUM(J400:J418,K400:K418)</f>
        <v>37498.85000000002</v>
      </c>
      <c r="K419" s="70">
        <f>+SUM(K400:K418)</f>
        <v>1265.6499999999999</v>
      </c>
      <c r="L419" s="61">
        <f>+SUM(L400:L418)</f>
        <v>27970865</v>
      </c>
      <c r="M419" s="60"/>
    </row>
    <row r="420" spans="1:13" x14ac:dyDescent="0.25">
      <c r="A420" s="56"/>
      <c r="B420" s="56"/>
      <c r="C420" s="56"/>
      <c r="D420" s="56"/>
      <c r="E420" s="62"/>
      <c r="F420" s="63"/>
      <c r="G420" s="64">
        <f>SUM(G419:H419)</f>
        <v>9845011</v>
      </c>
      <c r="H420" s="65"/>
      <c r="I420" s="66"/>
      <c r="J420" s="67"/>
      <c r="K420" s="68"/>
      <c r="L420" s="69"/>
      <c r="M420" s="60"/>
    </row>
    <row r="421" spans="1:13" ht="19.5" x14ac:dyDescent="0.25">
      <c r="A421" s="1" t="s">
        <v>0</v>
      </c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3"/>
    </row>
    <row r="422" spans="1:13" ht="38.25" x14ac:dyDescent="0.25">
      <c r="A422" s="4" t="s">
        <v>1</v>
      </c>
      <c r="B422" s="4" t="s">
        <v>2</v>
      </c>
      <c r="C422" s="5" t="s">
        <v>3</v>
      </c>
      <c r="D422" s="4" t="s">
        <v>4</v>
      </c>
      <c r="E422" s="5" t="s">
        <v>5</v>
      </c>
      <c r="F422" s="5" t="s">
        <v>6</v>
      </c>
      <c r="G422" s="6" t="s">
        <v>7</v>
      </c>
      <c r="H422" s="6" t="s">
        <v>8</v>
      </c>
      <c r="I422" s="4" t="s">
        <v>9</v>
      </c>
      <c r="J422" s="7"/>
      <c r="K422" s="8"/>
      <c r="L422" s="9"/>
      <c r="M422" s="4" t="s">
        <v>10</v>
      </c>
    </row>
    <row r="423" spans="1:13" x14ac:dyDescent="0.25">
      <c r="A423" s="10"/>
      <c r="B423" s="10"/>
      <c r="C423" s="5" t="s">
        <v>11</v>
      </c>
      <c r="D423" s="10"/>
      <c r="E423" s="5" t="s">
        <v>12</v>
      </c>
      <c r="F423" s="5" t="s">
        <v>13</v>
      </c>
      <c r="G423" s="11">
        <v>22100</v>
      </c>
      <c r="H423" s="11">
        <v>12000</v>
      </c>
      <c r="I423" s="10"/>
      <c r="J423" s="12"/>
      <c r="K423" s="13"/>
      <c r="L423" s="14"/>
      <c r="M423" s="10"/>
    </row>
    <row r="424" spans="1:13" x14ac:dyDescent="0.25">
      <c r="A424" s="15"/>
      <c r="B424" s="15"/>
      <c r="C424" s="15"/>
      <c r="D424" s="15"/>
      <c r="E424" s="16"/>
      <c r="F424" s="15"/>
      <c r="G424" s="17"/>
      <c r="H424" s="17"/>
      <c r="I424" s="15"/>
      <c r="J424" s="18" t="s">
        <v>14</v>
      </c>
      <c r="K424" s="18" t="s">
        <v>15</v>
      </c>
      <c r="L424" s="19" t="s">
        <v>16</v>
      </c>
      <c r="M424" s="15"/>
    </row>
    <row r="425" spans="1:13" x14ac:dyDescent="0.25">
      <c r="A425" s="20" t="s">
        <v>17</v>
      </c>
      <c r="B425" s="21" t="s">
        <v>18</v>
      </c>
      <c r="C425" s="22">
        <v>735326175</v>
      </c>
      <c r="D425" s="23" t="s">
        <v>19</v>
      </c>
      <c r="E425" s="24"/>
      <c r="F425" s="25"/>
      <c r="G425" s="26">
        <v>0</v>
      </c>
      <c r="H425" s="26">
        <v>0</v>
      </c>
      <c r="I425" s="27" t="s">
        <v>20</v>
      </c>
      <c r="J425" s="28"/>
      <c r="K425" s="29"/>
      <c r="L425" s="71"/>
      <c r="M425" s="31"/>
    </row>
    <row r="426" spans="1:13" x14ac:dyDescent="0.25">
      <c r="A426" s="32" t="s">
        <v>21</v>
      </c>
      <c r="B426" s="33">
        <v>2359</v>
      </c>
      <c r="C426" s="34">
        <v>21167967</v>
      </c>
      <c r="D426" s="35" t="s">
        <v>22</v>
      </c>
      <c r="E426" s="36"/>
      <c r="F426" s="37"/>
      <c r="G426" s="38">
        <v>0</v>
      </c>
      <c r="H426" s="38">
        <v>0</v>
      </c>
      <c r="I426" s="39" t="s">
        <v>23</v>
      </c>
      <c r="J426" s="40"/>
      <c r="K426" s="41"/>
      <c r="L426" s="72"/>
      <c r="M426" s="42"/>
    </row>
    <row r="427" spans="1:13" x14ac:dyDescent="0.25">
      <c r="A427" s="20" t="s">
        <v>24</v>
      </c>
      <c r="B427" s="43">
        <v>45113</v>
      </c>
      <c r="C427" s="22">
        <v>714158208</v>
      </c>
      <c r="D427" s="23" t="s">
        <v>25</v>
      </c>
      <c r="E427" s="24">
        <v>45108</v>
      </c>
      <c r="F427" s="25">
        <v>109</v>
      </c>
      <c r="G427" s="26">
        <v>2408900</v>
      </c>
      <c r="H427" s="26">
        <v>1308000</v>
      </c>
      <c r="I427" s="27" t="s">
        <v>23</v>
      </c>
      <c r="J427" s="28"/>
      <c r="K427" s="29"/>
      <c r="L427" s="71"/>
      <c r="M427" s="31"/>
    </row>
    <row r="428" spans="1:13" x14ac:dyDescent="0.25">
      <c r="A428" s="32"/>
      <c r="B428" s="74"/>
      <c r="C428" s="34"/>
      <c r="D428" s="35" t="s">
        <v>27</v>
      </c>
      <c r="E428" s="36"/>
      <c r="F428" s="75"/>
      <c r="G428" s="38">
        <v>0</v>
      </c>
      <c r="H428" s="38">
        <v>0</v>
      </c>
      <c r="I428" s="39" t="s">
        <v>28</v>
      </c>
      <c r="J428" s="40"/>
      <c r="K428" s="41"/>
      <c r="L428" s="72"/>
      <c r="M428" s="42"/>
    </row>
    <row r="429" spans="1:13" x14ac:dyDescent="0.25">
      <c r="A429" s="20"/>
      <c r="B429" s="43"/>
      <c r="C429" s="22"/>
      <c r="D429" s="23" t="s">
        <v>29</v>
      </c>
      <c r="E429" s="24">
        <v>45110</v>
      </c>
      <c r="F429" s="25">
        <v>171.28</v>
      </c>
      <c r="G429" s="26">
        <v>3785288</v>
      </c>
      <c r="H429" s="26">
        <v>2055360</v>
      </c>
      <c r="I429" s="27" t="s">
        <v>23</v>
      </c>
      <c r="J429" s="28"/>
      <c r="K429" s="29"/>
      <c r="L429" s="71"/>
      <c r="M429" s="31"/>
    </row>
    <row r="430" spans="1:13" x14ac:dyDescent="0.25">
      <c r="A430" s="32"/>
      <c r="B430" s="74"/>
      <c r="C430" s="34"/>
      <c r="D430" s="35" t="s">
        <v>30</v>
      </c>
      <c r="E430" s="36">
        <v>45111</v>
      </c>
      <c r="F430" s="76">
        <v>169.98</v>
      </c>
      <c r="G430" s="38">
        <v>3756558</v>
      </c>
      <c r="H430" s="38">
        <v>2039759.9999999998</v>
      </c>
      <c r="I430" s="39" t="s">
        <v>23</v>
      </c>
      <c r="J430" s="40"/>
      <c r="K430" s="41"/>
      <c r="L430" s="72"/>
      <c r="M430" s="42"/>
    </row>
    <row r="431" spans="1:13" x14ac:dyDescent="0.25">
      <c r="A431" s="77"/>
      <c r="B431" s="78"/>
      <c r="C431" s="79"/>
      <c r="D431" s="80" t="s">
        <v>30</v>
      </c>
      <c r="E431" s="81">
        <v>45111</v>
      </c>
      <c r="F431" s="82">
        <v>-3.67</v>
      </c>
      <c r="G431" s="83">
        <v>-81107</v>
      </c>
      <c r="H431" s="26"/>
      <c r="I431" s="84" t="s">
        <v>23</v>
      </c>
      <c r="J431" s="85"/>
      <c r="K431" s="86"/>
      <c r="L431" s="87"/>
      <c r="M431" s="88" t="s">
        <v>26</v>
      </c>
    </row>
    <row r="432" spans="1:13" x14ac:dyDescent="0.25">
      <c r="A432" s="32"/>
      <c r="B432" s="74"/>
      <c r="C432" s="34"/>
      <c r="D432" s="35" t="s">
        <v>31</v>
      </c>
      <c r="E432" s="36">
        <v>45112</v>
      </c>
      <c r="F432" s="75">
        <v>172.88000000000005</v>
      </c>
      <c r="G432" s="38">
        <v>3820648.0000000009</v>
      </c>
      <c r="H432" s="38">
        <v>2074560.0000000007</v>
      </c>
      <c r="I432" s="39" t="s">
        <v>23</v>
      </c>
      <c r="J432" s="40"/>
      <c r="K432" s="41"/>
      <c r="L432" s="72"/>
      <c r="M432" s="42"/>
    </row>
    <row r="433" spans="1:13" x14ac:dyDescent="0.25">
      <c r="A433" s="55"/>
      <c r="B433" s="56"/>
      <c r="C433" s="57">
        <f>+C426-G434</f>
        <v>0</v>
      </c>
      <c r="D433" s="56" t="s">
        <v>32</v>
      </c>
      <c r="E433" s="58"/>
      <c r="F433" s="59">
        <f>SUM(F425:F432)</f>
        <v>619.47</v>
      </c>
      <c r="G433" s="60">
        <f>SUM(G425:G432)</f>
        <v>13690287</v>
      </c>
      <c r="H433" s="60">
        <f>SUM(H425:H432)</f>
        <v>7477680.0000000009</v>
      </c>
      <c r="I433" s="61">
        <f>+G433+H433</f>
        <v>21167967</v>
      </c>
      <c r="J433" s="70">
        <f>+SUM(J414:J432,K414:K432)</f>
        <v>38764.500000000022</v>
      </c>
      <c r="K433" s="70">
        <f>+SUM(K414:K432)</f>
        <v>1265.6499999999999</v>
      </c>
      <c r="L433" s="61">
        <f>+SUM(L414:L432)</f>
        <v>27970865</v>
      </c>
      <c r="M433" s="60"/>
    </row>
    <row r="434" spans="1:13" x14ac:dyDescent="0.25">
      <c r="A434" s="56"/>
      <c r="B434" s="56"/>
      <c r="C434" s="56"/>
      <c r="D434" s="56"/>
      <c r="E434" s="62"/>
      <c r="F434" s="63"/>
      <c r="G434" s="64">
        <f>SUM(G433:H433)</f>
        <v>21167967</v>
      </c>
      <c r="H434" s="65"/>
      <c r="I434" s="66"/>
      <c r="J434" s="67"/>
      <c r="K434" s="68"/>
      <c r="L434" s="69"/>
      <c r="M434" s="60"/>
    </row>
    <row r="435" spans="1:13" ht="19.5" x14ac:dyDescent="0.25">
      <c r="A435" s="1" t="s">
        <v>0</v>
      </c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3"/>
    </row>
    <row r="436" spans="1:13" ht="38.25" x14ac:dyDescent="0.25">
      <c r="A436" s="4" t="s">
        <v>1</v>
      </c>
      <c r="B436" s="4" t="s">
        <v>2</v>
      </c>
      <c r="C436" s="5" t="s">
        <v>3</v>
      </c>
      <c r="D436" s="4" t="s">
        <v>4</v>
      </c>
      <c r="E436" s="5" t="s">
        <v>5</v>
      </c>
      <c r="F436" s="5" t="s">
        <v>6</v>
      </c>
      <c r="G436" s="6" t="s">
        <v>7</v>
      </c>
      <c r="H436" s="6" t="s">
        <v>8</v>
      </c>
      <c r="I436" s="4" t="s">
        <v>9</v>
      </c>
      <c r="J436" s="7"/>
      <c r="K436" s="8"/>
      <c r="L436" s="9"/>
      <c r="M436" s="4" t="s">
        <v>10</v>
      </c>
    </row>
    <row r="437" spans="1:13" x14ac:dyDescent="0.25">
      <c r="A437" s="10"/>
      <c r="B437" s="10"/>
      <c r="C437" s="5" t="s">
        <v>11</v>
      </c>
      <c r="D437" s="10"/>
      <c r="E437" s="5" t="s">
        <v>12</v>
      </c>
      <c r="F437" s="5" t="s">
        <v>13</v>
      </c>
      <c r="G437" s="11">
        <v>22100</v>
      </c>
      <c r="H437" s="11">
        <v>12000</v>
      </c>
      <c r="I437" s="10"/>
      <c r="J437" s="12"/>
      <c r="K437" s="13"/>
      <c r="L437" s="14"/>
      <c r="M437" s="10"/>
    </row>
    <row r="438" spans="1:13" x14ac:dyDescent="0.25">
      <c r="A438" s="15"/>
      <c r="B438" s="15"/>
      <c r="C438" s="15"/>
      <c r="D438" s="15"/>
      <c r="E438" s="16"/>
      <c r="F438" s="15"/>
      <c r="G438" s="17"/>
      <c r="H438" s="17"/>
      <c r="I438" s="15"/>
      <c r="J438" s="18" t="s">
        <v>14</v>
      </c>
      <c r="K438" s="18" t="s">
        <v>15</v>
      </c>
      <c r="L438" s="19" t="s">
        <v>16</v>
      </c>
      <c r="M438" s="15"/>
    </row>
    <row r="439" spans="1:13" x14ac:dyDescent="0.25">
      <c r="A439" s="20" t="s">
        <v>17</v>
      </c>
      <c r="B439" s="21" t="s">
        <v>18</v>
      </c>
      <c r="C439" s="22">
        <v>714158208</v>
      </c>
      <c r="D439" s="23" t="s">
        <v>19</v>
      </c>
      <c r="E439" s="24">
        <v>45113</v>
      </c>
      <c r="F439" s="25">
        <v>80.710000000000008</v>
      </c>
      <c r="G439" s="26">
        <v>1783691.0000000002</v>
      </c>
      <c r="H439" s="26">
        <v>968520.00000000012</v>
      </c>
      <c r="I439" s="27" t="s">
        <v>20</v>
      </c>
      <c r="J439" s="28"/>
      <c r="K439" s="29"/>
      <c r="L439" s="71"/>
      <c r="M439" s="31"/>
    </row>
    <row r="440" spans="1:13" x14ac:dyDescent="0.25">
      <c r="A440" s="32" t="s">
        <v>21</v>
      </c>
      <c r="B440" s="33">
        <v>2363</v>
      </c>
      <c r="C440" s="34">
        <v>27879188</v>
      </c>
      <c r="D440" s="35" t="s">
        <v>22</v>
      </c>
      <c r="E440" s="36">
        <v>45114</v>
      </c>
      <c r="F440" s="37">
        <v>148.07000000000002</v>
      </c>
      <c r="G440" s="38">
        <v>3272347.0000000005</v>
      </c>
      <c r="H440" s="38">
        <v>1776840.0000000002</v>
      </c>
      <c r="I440" s="39" t="s">
        <v>23</v>
      </c>
      <c r="J440" s="40"/>
      <c r="K440" s="41"/>
      <c r="L440" s="72"/>
      <c r="M440" s="42"/>
    </row>
    <row r="441" spans="1:13" x14ac:dyDescent="0.25">
      <c r="A441" s="20" t="s">
        <v>24</v>
      </c>
      <c r="B441" s="43" t="s">
        <v>50</v>
      </c>
      <c r="C441" s="22">
        <v>686279020</v>
      </c>
      <c r="D441" s="23" t="s">
        <v>25</v>
      </c>
      <c r="E441" s="24">
        <v>45115</v>
      </c>
      <c r="F441" s="25">
        <v>100.16999999999999</v>
      </c>
      <c r="G441" s="26">
        <v>2213756.9999999995</v>
      </c>
      <c r="H441" s="26">
        <v>1202039.9999999998</v>
      </c>
      <c r="I441" s="27" t="s">
        <v>23</v>
      </c>
      <c r="J441" s="28"/>
      <c r="K441" s="29"/>
      <c r="L441" s="71"/>
      <c r="M441" s="31"/>
    </row>
    <row r="442" spans="1:13" x14ac:dyDescent="0.25">
      <c r="A442" s="32"/>
      <c r="B442" s="74"/>
      <c r="C442" s="34"/>
      <c r="D442" s="35" t="s">
        <v>27</v>
      </c>
      <c r="E442" s="36"/>
      <c r="F442" s="75"/>
      <c r="G442" s="38">
        <v>0</v>
      </c>
      <c r="H442" s="38">
        <v>0</v>
      </c>
      <c r="I442" s="39" t="s">
        <v>28</v>
      </c>
      <c r="J442" s="40"/>
      <c r="K442" s="41"/>
      <c r="L442" s="72"/>
      <c r="M442" s="42"/>
    </row>
    <row r="443" spans="1:13" x14ac:dyDescent="0.25">
      <c r="A443" s="20"/>
      <c r="B443" s="43"/>
      <c r="C443" s="22"/>
      <c r="D443" s="23" t="s">
        <v>29</v>
      </c>
      <c r="E443" s="24">
        <v>45117</v>
      </c>
      <c r="F443" s="25">
        <v>164.63</v>
      </c>
      <c r="G443" s="26">
        <v>3638323</v>
      </c>
      <c r="H443" s="26">
        <v>1975560</v>
      </c>
      <c r="I443" s="27" t="s">
        <v>23</v>
      </c>
      <c r="J443" s="28"/>
      <c r="K443" s="29"/>
      <c r="L443" s="71"/>
      <c r="M443" s="31"/>
    </row>
    <row r="444" spans="1:13" x14ac:dyDescent="0.25">
      <c r="A444" s="32"/>
      <c r="B444" s="74"/>
      <c r="C444" s="34"/>
      <c r="D444" s="35" t="s">
        <v>30</v>
      </c>
      <c r="E444" s="36">
        <v>45118</v>
      </c>
      <c r="F444" s="76">
        <v>163.45000000000005</v>
      </c>
      <c r="G444" s="38">
        <v>3612245.0000000009</v>
      </c>
      <c r="H444" s="38">
        <v>1961400.0000000005</v>
      </c>
      <c r="I444" s="39" t="s">
        <v>23</v>
      </c>
      <c r="J444" s="40"/>
      <c r="K444" s="41"/>
      <c r="L444" s="72"/>
      <c r="M444" s="42"/>
    </row>
    <row r="445" spans="1:13" x14ac:dyDescent="0.25">
      <c r="A445" s="77"/>
      <c r="B445" s="78"/>
      <c r="C445" s="79"/>
      <c r="D445" s="80" t="s">
        <v>30</v>
      </c>
      <c r="E445" s="81">
        <v>45118</v>
      </c>
      <c r="F445" s="82">
        <v>-3.67</v>
      </c>
      <c r="G445" s="83">
        <v>-81107</v>
      </c>
      <c r="H445" s="26"/>
      <c r="I445" s="84" t="s">
        <v>23</v>
      </c>
      <c r="J445" s="85"/>
      <c r="K445" s="86"/>
      <c r="L445" s="87"/>
      <c r="M445" s="88" t="s">
        <v>26</v>
      </c>
    </row>
    <row r="446" spans="1:13" x14ac:dyDescent="0.25">
      <c r="A446" s="32"/>
      <c r="B446" s="74"/>
      <c r="C446" s="34"/>
      <c r="D446" s="35" t="s">
        <v>31</v>
      </c>
      <c r="E446" s="36">
        <v>45119</v>
      </c>
      <c r="F446" s="75">
        <v>162.91999999999999</v>
      </c>
      <c r="G446" s="38">
        <v>3600531.9999999995</v>
      </c>
      <c r="H446" s="38">
        <v>1955039.9999999998</v>
      </c>
      <c r="I446" s="39" t="s">
        <v>23</v>
      </c>
      <c r="J446" s="40"/>
      <c r="K446" s="41"/>
      <c r="L446" s="72"/>
      <c r="M446" s="42"/>
    </row>
    <row r="447" spans="1:13" x14ac:dyDescent="0.25">
      <c r="A447" s="55"/>
      <c r="B447" s="56"/>
      <c r="C447" s="57">
        <f>+C440-G448</f>
        <v>0</v>
      </c>
      <c r="D447" s="56" t="s">
        <v>32</v>
      </c>
      <c r="E447" s="58"/>
      <c r="F447" s="59">
        <f>SUM(F439:F446)</f>
        <v>816.28000000000009</v>
      </c>
      <c r="G447" s="60">
        <f>SUM(G439:G446)</f>
        <v>18039788</v>
      </c>
      <c r="H447" s="60">
        <f>SUM(H439:H446)</f>
        <v>9839400</v>
      </c>
      <c r="I447" s="61">
        <f>+G447+H447</f>
        <v>27879188</v>
      </c>
      <c r="J447" s="70">
        <f>+SUM(J428:J446,K428:K446)</f>
        <v>40030.150000000023</v>
      </c>
      <c r="K447" s="70">
        <f>+SUM(K428:K446)</f>
        <v>1265.6499999999999</v>
      </c>
      <c r="L447" s="61">
        <f>+SUM(L428:L446)</f>
        <v>27970865</v>
      </c>
      <c r="M447" s="60"/>
    </row>
    <row r="448" spans="1:13" x14ac:dyDescent="0.25">
      <c r="A448" s="56"/>
      <c r="B448" s="56"/>
      <c r="C448" s="56"/>
      <c r="D448" s="56"/>
      <c r="E448" s="62"/>
      <c r="F448" s="63"/>
      <c r="G448" s="64">
        <f>SUM(G447:H447)</f>
        <v>27879188</v>
      </c>
      <c r="H448" s="65"/>
      <c r="I448" s="66"/>
      <c r="J448" s="67"/>
      <c r="K448" s="68"/>
      <c r="L448" s="69"/>
      <c r="M448" s="60"/>
    </row>
    <row r="449" spans="1:13" ht="19.5" x14ac:dyDescent="0.25">
      <c r="A449" s="1" t="s">
        <v>0</v>
      </c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3"/>
    </row>
    <row r="450" spans="1:13" ht="38.25" x14ac:dyDescent="0.25">
      <c r="A450" s="4" t="s">
        <v>1</v>
      </c>
      <c r="B450" s="4" t="s">
        <v>2</v>
      </c>
      <c r="C450" s="5" t="s">
        <v>3</v>
      </c>
      <c r="D450" s="4" t="s">
        <v>4</v>
      </c>
      <c r="E450" s="5" t="s">
        <v>5</v>
      </c>
      <c r="F450" s="5" t="s">
        <v>6</v>
      </c>
      <c r="G450" s="6" t="s">
        <v>7</v>
      </c>
      <c r="H450" s="6" t="s">
        <v>8</v>
      </c>
      <c r="I450" s="4" t="s">
        <v>9</v>
      </c>
      <c r="J450" s="7"/>
      <c r="K450" s="8"/>
      <c r="L450" s="9"/>
      <c r="M450" s="4" t="s">
        <v>10</v>
      </c>
    </row>
    <row r="451" spans="1:13" x14ac:dyDescent="0.25">
      <c r="A451" s="10"/>
      <c r="B451" s="10"/>
      <c r="C451" s="5" t="s">
        <v>11</v>
      </c>
      <c r="D451" s="10"/>
      <c r="E451" s="5" t="s">
        <v>12</v>
      </c>
      <c r="F451" s="5" t="s">
        <v>13</v>
      </c>
      <c r="G451" s="11">
        <v>22100</v>
      </c>
      <c r="H451" s="11">
        <v>12000</v>
      </c>
      <c r="I451" s="10"/>
      <c r="J451" s="12"/>
      <c r="K451" s="13"/>
      <c r="L451" s="14"/>
      <c r="M451" s="10"/>
    </row>
    <row r="452" spans="1:13" x14ac:dyDescent="0.25">
      <c r="A452" s="15"/>
      <c r="B452" s="15"/>
      <c r="C452" s="15"/>
      <c r="D452" s="15"/>
      <c r="E452" s="16"/>
      <c r="F452" s="15"/>
      <c r="G452" s="17"/>
      <c r="H452" s="17"/>
      <c r="I452" s="15"/>
      <c r="J452" s="18" t="s">
        <v>14</v>
      </c>
      <c r="K452" s="18" t="s">
        <v>15</v>
      </c>
      <c r="L452" s="19" t="s">
        <v>16</v>
      </c>
      <c r="M452" s="15"/>
    </row>
    <row r="453" spans="1:13" x14ac:dyDescent="0.25">
      <c r="A453" s="20" t="s">
        <v>17</v>
      </c>
      <c r="B453" s="21" t="s">
        <v>18</v>
      </c>
      <c r="C453" s="22">
        <v>686279020</v>
      </c>
      <c r="D453" s="23" t="s">
        <v>19</v>
      </c>
      <c r="E453" s="24">
        <v>45120</v>
      </c>
      <c r="F453" s="25">
        <v>76.709999999999994</v>
      </c>
      <c r="G453" s="26">
        <v>1695290.9999999998</v>
      </c>
      <c r="H453" s="26">
        <v>920519.99999999988</v>
      </c>
      <c r="I453" s="27" t="s">
        <v>20</v>
      </c>
      <c r="J453" s="28"/>
      <c r="K453" s="29"/>
      <c r="L453" s="71"/>
      <c r="M453" s="31"/>
    </row>
    <row r="454" spans="1:13" x14ac:dyDescent="0.25">
      <c r="A454" s="32" t="s">
        <v>21</v>
      </c>
      <c r="B454" s="33">
        <v>2373</v>
      </c>
      <c r="C454" s="34">
        <v>28926096.999999989</v>
      </c>
      <c r="D454" s="35" t="s">
        <v>22</v>
      </c>
      <c r="E454" s="36">
        <v>45121</v>
      </c>
      <c r="F454" s="37">
        <v>143.25000000000003</v>
      </c>
      <c r="G454" s="38">
        <v>3165825.0000000005</v>
      </c>
      <c r="H454" s="38">
        <v>1719000.0000000002</v>
      </c>
      <c r="I454" s="39" t="s">
        <v>23</v>
      </c>
      <c r="J454" s="40"/>
      <c r="K454" s="41"/>
      <c r="L454" s="72"/>
      <c r="M454" s="42"/>
    </row>
    <row r="455" spans="1:13" x14ac:dyDescent="0.25">
      <c r="A455" s="20" t="s">
        <v>24</v>
      </c>
      <c r="B455" s="43">
        <v>45128</v>
      </c>
      <c r="C455" s="22">
        <v>657352923</v>
      </c>
      <c r="D455" s="23" t="s">
        <v>25</v>
      </c>
      <c r="E455" s="24">
        <v>45122</v>
      </c>
      <c r="F455" s="25">
        <v>104.33</v>
      </c>
      <c r="G455" s="26">
        <v>2305693</v>
      </c>
      <c r="H455" s="26">
        <v>1251960</v>
      </c>
      <c r="I455" s="27" t="s">
        <v>23</v>
      </c>
      <c r="J455" s="28"/>
      <c r="K455" s="29"/>
      <c r="L455" s="71"/>
      <c r="M455" s="31"/>
    </row>
    <row r="456" spans="1:13" x14ac:dyDescent="0.25">
      <c r="A456" s="32"/>
      <c r="B456" s="74"/>
      <c r="C456" s="34"/>
      <c r="D456" s="35" t="s">
        <v>27</v>
      </c>
      <c r="E456" s="36" t="s">
        <v>49</v>
      </c>
      <c r="F456" s="75">
        <v>0</v>
      </c>
      <c r="G456" s="38">
        <v>0</v>
      </c>
      <c r="H456" s="38">
        <v>0</v>
      </c>
      <c r="I456" s="39" t="s">
        <v>28</v>
      </c>
      <c r="J456" s="40"/>
      <c r="K456" s="41"/>
      <c r="L456" s="72"/>
      <c r="M456" s="42"/>
    </row>
    <row r="457" spans="1:13" x14ac:dyDescent="0.25">
      <c r="A457" s="20"/>
      <c r="B457" s="43"/>
      <c r="C457" s="22"/>
      <c r="D457" s="23" t="s">
        <v>29</v>
      </c>
      <c r="E457" s="24">
        <v>45124</v>
      </c>
      <c r="F457" s="25">
        <v>179.60000000000002</v>
      </c>
      <c r="G457" s="26">
        <v>3969160.0000000005</v>
      </c>
      <c r="H457" s="26">
        <v>2155200.0000000005</v>
      </c>
      <c r="I457" s="27" t="s">
        <v>23</v>
      </c>
      <c r="J457" s="28"/>
      <c r="K457" s="29"/>
      <c r="L457" s="71"/>
      <c r="M457" s="31"/>
    </row>
    <row r="458" spans="1:13" x14ac:dyDescent="0.25">
      <c r="A458" s="32"/>
      <c r="B458" s="74"/>
      <c r="C458" s="34"/>
      <c r="D458" s="35" t="s">
        <v>30</v>
      </c>
      <c r="E458" s="36">
        <v>45125</v>
      </c>
      <c r="F458" s="76">
        <v>169.37</v>
      </c>
      <c r="G458" s="38">
        <v>3743077</v>
      </c>
      <c r="H458" s="38">
        <v>2032440</v>
      </c>
      <c r="I458" s="39" t="s">
        <v>23</v>
      </c>
      <c r="J458" s="40"/>
      <c r="K458" s="41"/>
      <c r="L458" s="72"/>
      <c r="M458" s="42"/>
    </row>
    <row r="459" spans="1:13" x14ac:dyDescent="0.25">
      <c r="A459" s="77"/>
      <c r="B459" s="78"/>
      <c r="C459" s="79"/>
      <c r="D459" s="80" t="s">
        <v>30</v>
      </c>
      <c r="E459" s="81">
        <v>45125</v>
      </c>
      <c r="F459" s="82">
        <v>-4.2699999999999996</v>
      </c>
      <c r="G459" s="83">
        <v>-94366.999999999985</v>
      </c>
      <c r="H459" s="26"/>
      <c r="I459" s="84" t="s">
        <v>23</v>
      </c>
      <c r="J459" s="85"/>
      <c r="K459" s="86"/>
      <c r="L459" s="87"/>
      <c r="M459" s="88" t="s">
        <v>26</v>
      </c>
    </row>
    <row r="460" spans="1:13" x14ac:dyDescent="0.25">
      <c r="A460" s="32"/>
      <c r="B460" s="74"/>
      <c r="C460" s="34"/>
      <c r="D460" s="35" t="s">
        <v>31</v>
      </c>
      <c r="E460" s="36">
        <v>45126</v>
      </c>
      <c r="F460" s="75">
        <v>177.77999999999997</v>
      </c>
      <c r="G460" s="38">
        <v>3928937.9999999995</v>
      </c>
      <c r="H460" s="38">
        <v>2133359.9999999995</v>
      </c>
      <c r="I460" s="39" t="s">
        <v>23</v>
      </c>
      <c r="J460" s="40"/>
      <c r="K460" s="41"/>
      <c r="L460" s="72"/>
      <c r="M460" s="42"/>
    </row>
    <row r="461" spans="1:13" x14ac:dyDescent="0.25">
      <c r="A461" s="55"/>
      <c r="B461" s="56"/>
      <c r="C461" s="57">
        <f>+C454-G462</f>
        <v>0</v>
      </c>
      <c r="D461" s="56" t="s">
        <v>32</v>
      </c>
      <c r="E461" s="58"/>
      <c r="F461" s="59">
        <f>SUM(F453:F460)</f>
        <v>846.77</v>
      </c>
      <c r="G461" s="60">
        <f>SUM(G453:G460)</f>
        <v>18713617</v>
      </c>
      <c r="H461" s="60">
        <f>SUM(H453:H460)</f>
        <v>10212480</v>
      </c>
      <c r="I461" s="61">
        <f>+G461+H461</f>
        <v>28926097</v>
      </c>
      <c r="J461" s="70">
        <f>+SUM(J442:J460,K442:K460)</f>
        <v>41295.800000000025</v>
      </c>
      <c r="K461" s="70">
        <f>+SUM(K442:K460)</f>
        <v>1265.6499999999999</v>
      </c>
      <c r="L461" s="61">
        <f>+SUM(L442:L460)</f>
        <v>27970865</v>
      </c>
      <c r="M461" s="60"/>
    </row>
    <row r="462" spans="1:13" x14ac:dyDescent="0.25">
      <c r="A462" s="56"/>
      <c r="B462" s="56"/>
      <c r="C462" s="56"/>
      <c r="D462" s="56"/>
      <c r="E462" s="62"/>
      <c r="F462" s="63"/>
      <c r="G462" s="64">
        <f>SUM(G461:H461)</f>
        <v>28926097</v>
      </c>
      <c r="H462" s="65"/>
      <c r="I462" s="66"/>
      <c r="J462" s="67"/>
      <c r="K462" s="68"/>
      <c r="L462" s="69"/>
      <c r="M462" s="60"/>
    </row>
    <row r="463" spans="1:13" ht="19.5" x14ac:dyDescent="0.25">
      <c r="A463" s="1" t="s">
        <v>0</v>
      </c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3"/>
    </row>
    <row r="464" spans="1:13" ht="38.25" x14ac:dyDescent="0.25">
      <c r="A464" s="4" t="s">
        <v>1</v>
      </c>
      <c r="B464" s="4" t="s">
        <v>2</v>
      </c>
      <c r="C464" s="5" t="s">
        <v>3</v>
      </c>
      <c r="D464" s="4" t="s">
        <v>4</v>
      </c>
      <c r="E464" s="5" t="s">
        <v>5</v>
      </c>
      <c r="F464" s="5" t="s">
        <v>6</v>
      </c>
      <c r="G464" s="6" t="s">
        <v>7</v>
      </c>
      <c r="H464" s="6" t="s">
        <v>8</v>
      </c>
      <c r="I464" s="4" t="s">
        <v>9</v>
      </c>
      <c r="J464" s="7"/>
      <c r="K464" s="8"/>
      <c r="L464" s="9"/>
      <c r="M464" s="4" t="s">
        <v>10</v>
      </c>
    </row>
    <row r="465" spans="1:13" x14ac:dyDescent="0.25">
      <c r="A465" s="10"/>
      <c r="B465" s="10"/>
      <c r="C465" s="5" t="s">
        <v>11</v>
      </c>
      <c r="D465" s="10"/>
      <c r="E465" s="5" t="s">
        <v>12</v>
      </c>
      <c r="F465" s="5" t="s">
        <v>13</v>
      </c>
      <c r="G465" s="11">
        <v>22100</v>
      </c>
      <c r="H465" s="11">
        <v>12000</v>
      </c>
      <c r="I465" s="10"/>
      <c r="J465" s="12"/>
      <c r="K465" s="13"/>
      <c r="L465" s="14"/>
      <c r="M465" s="10"/>
    </row>
    <row r="466" spans="1:13" x14ac:dyDescent="0.25">
      <c r="A466" s="15"/>
      <c r="B466" s="15"/>
      <c r="C466" s="15"/>
      <c r="D466" s="15"/>
      <c r="E466" s="16"/>
      <c r="F466" s="15"/>
      <c r="G466" s="17"/>
      <c r="H466" s="17"/>
      <c r="I466" s="15"/>
      <c r="J466" s="18" t="s">
        <v>14</v>
      </c>
      <c r="K466" s="18" t="s">
        <v>15</v>
      </c>
      <c r="L466" s="19" t="s">
        <v>16</v>
      </c>
      <c r="M466" s="15"/>
    </row>
    <row r="467" spans="1:13" x14ac:dyDescent="0.25">
      <c r="A467" s="20" t="s">
        <v>17</v>
      </c>
      <c r="B467" s="21" t="s">
        <v>18</v>
      </c>
      <c r="C467" s="22">
        <v>657352923</v>
      </c>
      <c r="D467" s="23" t="s">
        <v>19</v>
      </c>
      <c r="E467" s="24">
        <v>45127</v>
      </c>
      <c r="F467" s="25">
        <v>81.93</v>
      </c>
      <c r="G467" s="26">
        <v>1810653.0000000002</v>
      </c>
      <c r="H467" s="26">
        <v>983160.00000000012</v>
      </c>
      <c r="I467" s="27" t="s">
        <v>20</v>
      </c>
      <c r="J467" s="28"/>
      <c r="K467" s="29"/>
      <c r="L467" s="71"/>
      <c r="M467" s="31"/>
    </row>
    <row r="468" spans="1:13" x14ac:dyDescent="0.25">
      <c r="A468" s="32" t="s">
        <v>21</v>
      </c>
      <c r="B468" s="33">
        <v>2378</v>
      </c>
      <c r="C468" s="34">
        <v>27176426</v>
      </c>
      <c r="D468" s="35" t="s">
        <v>22</v>
      </c>
      <c r="E468" s="36">
        <v>45128</v>
      </c>
      <c r="F468" s="37">
        <v>150.27999999999997</v>
      </c>
      <c r="G468" s="38">
        <v>3321187.9999999995</v>
      </c>
      <c r="H468" s="38">
        <v>1803359.9999999998</v>
      </c>
      <c r="I468" s="39" t="s">
        <v>23</v>
      </c>
      <c r="J468" s="40"/>
      <c r="K468" s="41"/>
      <c r="L468" s="72"/>
      <c r="M468" s="42"/>
    </row>
    <row r="469" spans="1:13" x14ac:dyDescent="0.25">
      <c r="A469" s="20" t="s">
        <v>24</v>
      </c>
      <c r="B469" s="43">
        <v>45134</v>
      </c>
      <c r="C469" s="22">
        <v>630176497</v>
      </c>
      <c r="D469" s="23" t="s">
        <v>25</v>
      </c>
      <c r="E469" s="24">
        <v>45129</v>
      </c>
      <c r="F469" s="25">
        <v>101.69</v>
      </c>
      <c r="G469" s="26">
        <v>2247349</v>
      </c>
      <c r="H469" s="26">
        <v>1220280</v>
      </c>
      <c r="I469" s="27" t="s">
        <v>23</v>
      </c>
      <c r="J469" s="28"/>
      <c r="K469" s="29"/>
      <c r="L469" s="71"/>
      <c r="M469" s="31"/>
    </row>
    <row r="470" spans="1:13" x14ac:dyDescent="0.25">
      <c r="A470" s="32"/>
      <c r="B470" s="74"/>
      <c r="C470" s="34"/>
      <c r="D470" s="35" t="s">
        <v>27</v>
      </c>
      <c r="E470" s="36" t="s">
        <v>49</v>
      </c>
      <c r="F470" s="75">
        <v>0</v>
      </c>
      <c r="G470" s="38">
        <v>0</v>
      </c>
      <c r="H470" s="38">
        <v>0</v>
      </c>
      <c r="I470" s="39" t="s">
        <v>28</v>
      </c>
      <c r="J470" s="40"/>
      <c r="K470" s="41"/>
      <c r="L470" s="72"/>
      <c r="M470" s="42"/>
    </row>
    <row r="471" spans="1:13" x14ac:dyDescent="0.25">
      <c r="A471" s="20"/>
      <c r="B471" s="43"/>
      <c r="C471" s="22"/>
      <c r="D471" s="23" t="s">
        <v>29</v>
      </c>
      <c r="E471" s="24">
        <v>45131</v>
      </c>
      <c r="F471" s="25">
        <v>140.51000000000002</v>
      </c>
      <c r="G471" s="26">
        <v>3105271.0000000005</v>
      </c>
      <c r="H471" s="26">
        <v>1686120.0000000002</v>
      </c>
      <c r="I471" s="27" t="s">
        <v>23</v>
      </c>
      <c r="J471" s="28"/>
      <c r="K471" s="29"/>
      <c r="L471" s="71"/>
      <c r="M471" s="31"/>
    </row>
    <row r="472" spans="1:13" x14ac:dyDescent="0.25">
      <c r="A472" s="32"/>
      <c r="B472" s="74"/>
      <c r="C472" s="34"/>
      <c r="D472" s="35" t="s">
        <v>30</v>
      </c>
      <c r="E472" s="36">
        <v>45132</v>
      </c>
      <c r="F472" s="76">
        <v>153.14000000000001</v>
      </c>
      <c r="G472" s="38">
        <v>3384394.0000000005</v>
      </c>
      <c r="H472" s="38">
        <v>1837680.0000000002</v>
      </c>
      <c r="I472" s="39" t="s">
        <v>23</v>
      </c>
      <c r="J472" s="40"/>
      <c r="K472" s="41"/>
      <c r="L472" s="72"/>
      <c r="M472" s="42"/>
    </row>
    <row r="473" spans="1:13" x14ac:dyDescent="0.25">
      <c r="A473" s="77"/>
      <c r="B473" s="78"/>
      <c r="C473" s="79"/>
      <c r="D473" s="80" t="s">
        <v>30</v>
      </c>
      <c r="E473" s="81">
        <v>45132</v>
      </c>
      <c r="F473" s="82">
        <v>-4.2699999999999996</v>
      </c>
      <c r="G473" s="83">
        <v>-94366.999999999985</v>
      </c>
      <c r="H473" s="26"/>
      <c r="I473" s="84" t="s">
        <v>23</v>
      </c>
      <c r="J473" s="85"/>
      <c r="K473" s="86"/>
      <c r="L473" s="87"/>
      <c r="M473" s="88" t="s">
        <v>26</v>
      </c>
    </row>
    <row r="474" spans="1:13" x14ac:dyDescent="0.25">
      <c r="A474" s="32"/>
      <c r="B474" s="74"/>
      <c r="C474" s="34"/>
      <c r="D474" s="35" t="s">
        <v>31</v>
      </c>
      <c r="E474" s="36">
        <v>45133</v>
      </c>
      <c r="F474" s="75">
        <v>172.18</v>
      </c>
      <c r="G474" s="38">
        <v>3805178</v>
      </c>
      <c r="H474" s="38">
        <v>2066160</v>
      </c>
      <c r="I474" s="39" t="s">
        <v>23</v>
      </c>
      <c r="J474" s="40"/>
      <c r="K474" s="41"/>
      <c r="L474" s="72"/>
      <c r="M474" s="42"/>
    </row>
    <row r="475" spans="1:13" x14ac:dyDescent="0.25">
      <c r="A475" s="55"/>
      <c r="B475" s="56"/>
      <c r="C475" s="57">
        <f>+C468-G476</f>
        <v>0</v>
      </c>
      <c r="D475" s="56" t="s">
        <v>32</v>
      </c>
      <c r="E475" s="58"/>
      <c r="F475" s="59">
        <f>SUM(F467:F474)</f>
        <v>795.46</v>
      </c>
      <c r="G475" s="60">
        <f>SUM(G467:G474)</f>
        <v>17579666</v>
      </c>
      <c r="H475" s="60">
        <f>SUM(H467:H474)</f>
        <v>9596760</v>
      </c>
      <c r="I475" s="61">
        <f>+G475+H475</f>
        <v>27176426</v>
      </c>
      <c r="J475" s="70">
        <f>+SUM(J456:J474,K456:K474)</f>
        <v>42561.450000000026</v>
      </c>
      <c r="K475" s="70">
        <f>+SUM(K456:K474)</f>
        <v>1265.6499999999999</v>
      </c>
      <c r="L475" s="61">
        <f>+SUM(L456:L474)</f>
        <v>27970865</v>
      </c>
      <c r="M475" s="60"/>
    </row>
    <row r="476" spans="1:13" x14ac:dyDescent="0.25">
      <c r="A476" s="56"/>
      <c r="B476" s="56"/>
      <c r="C476" s="56"/>
      <c r="D476" s="56"/>
      <c r="E476" s="62"/>
      <c r="F476" s="63"/>
      <c r="G476" s="64">
        <f>SUM(G475:H475)</f>
        <v>27176426</v>
      </c>
      <c r="H476" s="65"/>
      <c r="I476" s="66"/>
      <c r="J476" s="67"/>
      <c r="K476" s="68"/>
      <c r="L476" s="69"/>
      <c r="M476" s="60"/>
    </row>
    <row r="477" spans="1:13" ht="19.5" x14ac:dyDescent="0.25">
      <c r="A477" s="1" t="s">
        <v>0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3"/>
    </row>
    <row r="478" spans="1:13" ht="38.25" x14ac:dyDescent="0.25">
      <c r="A478" s="4" t="s">
        <v>1</v>
      </c>
      <c r="B478" s="4" t="s">
        <v>2</v>
      </c>
      <c r="C478" s="5" t="s">
        <v>3</v>
      </c>
      <c r="D478" s="4" t="s">
        <v>4</v>
      </c>
      <c r="E478" s="5" t="s">
        <v>5</v>
      </c>
      <c r="F478" s="5" t="s">
        <v>6</v>
      </c>
      <c r="G478" s="6" t="s">
        <v>7</v>
      </c>
      <c r="H478" s="6" t="s">
        <v>8</v>
      </c>
      <c r="I478" s="4" t="s">
        <v>9</v>
      </c>
      <c r="J478" s="7"/>
      <c r="K478" s="8"/>
      <c r="L478" s="9"/>
      <c r="M478" s="4" t="s">
        <v>10</v>
      </c>
    </row>
    <row r="479" spans="1:13" x14ac:dyDescent="0.25">
      <c r="A479" s="10"/>
      <c r="B479" s="10"/>
      <c r="C479" s="5" t="s">
        <v>11</v>
      </c>
      <c r="D479" s="10"/>
      <c r="E479" s="5" t="s">
        <v>12</v>
      </c>
      <c r="F479" s="5" t="s">
        <v>13</v>
      </c>
      <c r="G479" s="11">
        <v>22100</v>
      </c>
      <c r="H479" s="11">
        <v>12000</v>
      </c>
      <c r="I479" s="10"/>
      <c r="J479" s="12"/>
      <c r="K479" s="13"/>
      <c r="L479" s="14"/>
      <c r="M479" s="10"/>
    </row>
    <row r="480" spans="1:13" x14ac:dyDescent="0.25">
      <c r="A480" s="15"/>
      <c r="B480" s="15"/>
      <c r="C480" s="15"/>
      <c r="D480" s="15"/>
      <c r="E480" s="16"/>
      <c r="F480" s="15"/>
      <c r="G480" s="17"/>
      <c r="H480" s="17"/>
      <c r="I480" s="15"/>
      <c r="J480" s="18" t="s">
        <v>14</v>
      </c>
      <c r="K480" s="18" t="s">
        <v>15</v>
      </c>
      <c r="L480" s="19" t="s">
        <v>16</v>
      </c>
      <c r="M480" s="15"/>
    </row>
    <row r="481" spans="1:13" x14ac:dyDescent="0.25">
      <c r="A481" s="20" t="s">
        <v>17</v>
      </c>
      <c r="B481" s="21" t="s">
        <v>18</v>
      </c>
      <c r="C481" s="22">
        <v>630176497</v>
      </c>
      <c r="D481" s="23" t="s">
        <v>19</v>
      </c>
      <c r="E481" s="24">
        <v>45134</v>
      </c>
      <c r="F481" s="25">
        <v>132.82</v>
      </c>
      <c r="G481" s="26">
        <v>2935322</v>
      </c>
      <c r="H481" s="26">
        <v>1593840</v>
      </c>
      <c r="I481" s="27" t="s">
        <v>20</v>
      </c>
      <c r="J481" s="28"/>
      <c r="K481" s="29"/>
      <c r="L481" s="71"/>
      <c r="M481" s="31"/>
    </row>
    <row r="482" spans="1:13" x14ac:dyDescent="0.25">
      <c r="A482" s="32" t="s">
        <v>21</v>
      </c>
      <c r="B482" s="33">
        <v>2395</v>
      </c>
      <c r="C482" s="34">
        <v>18851843.999999996</v>
      </c>
      <c r="D482" s="35" t="s">
        <v>22</v>
      </c>
      <c r="E482" s="36">
        <v>45135</v>
      </c>
      <c r="F482" s="37">
        <v>144.16</v>
      </c>
      <c r="G482" s="38">
        <v>3185936</v>
      </c>
      <c r="H482" s="38">
        <v>1729920</v>
      </c>
      <c r="I482" s="39" t="s">
        <v>23</v>
      </c>
      <c r="J482" s="40"/>
      <c r="K482" s="41"/>
      <c r="L482" s="72"/>
      <c r="M482" s="42"/>
    </row>
    <row r="483" spans="1:13" x14ac:dyDescent="0.25">
      <c r="A483" s="20" t="s">
        <v>24</v>
      </c>
      <c r="B483" s="43">
        <v>45138</v>
      </c>
      <c r="C483" s="22">
        <v>611324653</v>
      </c>
      <c r="D483" s="23" t="s">
        <v>25</v>
      </c>
      <c r="E483" s="24">
        <v>45136</v>
      </c>
      <c r="F483" s="25">
        <v>108.82000000000001</v>
      </c>
      <c r="G483" s="26">
        <v>2404922</v>
      </c>
      <c r="H483" s="26">
        <v>1305840</v>
      </c>
      <c r="I483" s="27" t="s">
        <v>23</v>
      </c>
      <c r="J483" s="28"/>
      <c r="K483" s="29"/>
      <c r="L483" s="71"/>
      <c r="M483" s="31"/>
    </row>
    <row r="484" spans="1:13" x14ac:dyDescent="0.25">
      <c r="A484" s="32"/>
      <c r="B484" s="74"/>
      <c r="C484" s="34"/>
      <c r="D484" s="35" t="s">
        <v>27</v>
      </c>
      <c r="E484" s="36"/>
      <c r="F484" s="75"/>
      <c r="G484" s="38">
        <v>0</v>
      </c>
      <c r="H484" s="38">
        <v>0</v>
      </c>
      <c r="I484" s="39" t="s">
        <v>28</v>
      </c>
      <c r="J484" s="40"/>
      <c r="K484" s="41"/>
      <c r="L484" s="72"/>
      <c r="M484" s="42"/>
    </row>
    <row r="485" spans="1:13" x14ac:dyDescent="0.25">
      <c r="A485" s="20"/>
      <c r="B485" s="43"/>
      <c r="C485" s="22"/>
      <c r="D485" s="23" t="s">
        <v>29</v>
      </c>
      <c r="E485" s="24">
        <v>45138</v>
      </c>
      <c r="F485" s="25">
        <v>167.04</v>
      </c>
      <c r="G485" s="26">
        <v>3691584</v>
      </c>
      <c r="H485" s="26">
        <v>2004480</v>
      </c>
      <c r="I485" s="27" t="s">
        <v>23</v>
      </c>
      <c r="J485" s="28"/>
      <c r="K485" s="29"/>
      <c r="L485" s="71"/>
      <c r="M485" s="31"/>
    </row>
    <row r="486" spans="1:13" x14ac:dyDescent="0.25">
      <c r="A486" s="32"/>
      <c r="B486" s="74"/>
      <c r="C486" s="34"/>
      <c r="D486" s="35" t="s">
        <v>30</v>
      </c>
      <c r="E486" s="36"/>
      <c r="F486" s="76"/>
      <c r="G486" s="38">
        <v>0</v>
      </c>
      <c r="H486" s="38">
        <v>0</v>
      </c>
      <c r="I486" s="39" t="s">
        <v>23</v>
      </c>
      <c r="J486" s="40"/>
      <c r="K486" s="41"/>
      <c r="L486" s="72"/>
      <c r="M486" s="42"/>
    </row>
    <row r="487" spans="1:13" x14ac:dyDescent="0.25">
      <c r="A487" s="77"/>
      <c r="B487" s="78"/>
      <c r="C487" s="79"/>
      <c r="D487" s="80" t="s">
        <v>30</v>
      </c>
      <c r="E487" s="81"/>
      <c r="F487" s="82"/>
      <c r="G487" s="83">
        <v>0</v>
      </c>
      <c r="H487" s="26"/>
      <c r="I487" s="84" t="s">
        <v>23</v>
      </c>
      <c r="J487" s="85"/>
      <c r="K487" s="86"/>
      <c r="L487" s="87"/>
      <c r="M487" s="88" t="s">
        <v>26</v>
      </c>
    </row>
    <row r="488" spans="1:13" x14ac:dyDescent="0.25">
      <c r="A488" s="32"/>
      <c r="B488" s="74"/>
      <c r="C488" s="34"/>
      <c r="D488" s="35" t="s">
        <v>31</v>
      </c>
      <c r="E488" s="36"/>
      <c r="F488" s="75"/>
      <c r="G488" s="38">
        <v>0</v>
      </c>
      <c r="H488" s="38">
        <v>0</v>
      </c>
      <c r="I488" s="39" t="s">
        <v>23</v>
      </c>
      <c r="J488" s="40"/>
      <c r="K488" s="41"/>
      <c r="L488" s="72"/>
      <c r="M488" s="42"/>
    </row>
    <row r="489" spans="1:13" x14ac:dyDescent="0.25">
      <c r="A489" s="55"/>
      <c r="B489" s="56"/>
      <c r="C489" s="57">
        <f>+C482-G490</f>
        <v>0</v>
      </c>
      <c r="D489" s="56" t="s">
        <v>32</v>
      </c>
      <c r="E489" s="58"/>
      <c r="F489" s="59">
        <f>SUM(F481:F488)</f>
        <v>552.84</v>
      </c>
      <c r="G489" s="60">
        <f>SUM(G481:G488)</f>
        <v>12217764</v>
      </c>
      <c r="H489" s="60">
        <f>SUM(H481:H488)</f>
        <v>6634080</v>
      </c>
      <c r="I489" s="61">
        <f>+G489+H489</f>
        <v>18851844</v>
      </c>
      <c r="J489" s="70">
        <f>+SUM(J470:J488,K470:K488)</f>
        <v>43827.100000000028</v>
      </c>
      <c r="K489" s="70">
        <f>+SUM(K470:K488)</f>
        <v>1265.6499999999999</v>
      </c>
      <c r="L489" s="61">
        <f>+SUM(L470:L488)</f>
        <v>27970865</v>
      </c>
      <c r="M489" s="60"/>
    </row>
    <row r="490" spans="1:13" x14ac:dyDescent="0.25">
      <c r="A490" s="56"/>
      <c r="B490" s="56"/>
      <c r="C490" s="56"/>
      <c r="D490" s="56"/>
      <c r="E490" s="62"/>
      <c r="F490" s="63"/>
      <c r="G490" s="64">
        <f>SUM(G489:H489)</f>
        <v>18851844</v>
      </c>
      <c r="H490" s="65"/>
      <c r="I490" s="66"/>
      <c r="J490" s="67"/>
      <c r="K490" s="68"/>
      <c r="L490" s="69"/>
      <c r="M490" s="60"/>
    </row>
    <row r="491" spans="1:13" ht="19.5" x14ac:dyDescent="0.25">
      <c r="A491" s="1" t="s">
        <v>0</v>
      </c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3"/>
    </row>
    <row r="492" spans="1:13" ht="38.25" x14ac:dyDescent="0.25">
      <c r="A492" s="4" t="s">
        <v>1</v>
      </c>
      <c r="B492" s="4" t="s">
        <v>2</v>
      </c>
      <c r="C492" s="5" t="s">
        <v>3</v>
      </c>
      <c r="D492" s="4" t="s">
        <v>4</v>
      </c>
      <c r="E492" s="5" t="s">
        <v>5</v>
      </c>
      <c r="F492" s="5" t="s">
        <v>6</v>
      </c>
      <c r="G492" s="6" t="s">
        <v>7</v>
      </c>
      <c r="H492" s="6" t="s">
        <v>8</v>
      </c>
      <c r="I492" s="4" t="s">
        <v>9</v>
      </c>
      <c r="J492" s="7"/>
      <c r="K492" s="8"/>
      <c r="L492" s="9"/>
      <c r="M492" s="4" t="s">
        <v>10</v>
      </c>
    </row>
    <row r="493" spans="1:13" x14ac:dyDescent="0.25">
      <c r="A493" s="10"/>
      <c r="B493" s="10"/>
      <c r="C493" s="5" t="s">
        <v>11</v>
      </c>
      <c r="D493" s="10"/>
      <c r="E493" s="5" t="s">
        <v>12</v>
      </c>
      <c r="F493" s="5" t="s">
        <v>13</v>
      </c>
      <c r="G493" s="11">
        <v>22100</v>
      </c>
      <c r="H493" s="11">
        <v>12000</v>
      </c>
      <c r="I493" s="10"/>
      <c r="J493" s="12"/>
      <c r="K493" s="13"/>
      <c r="L493" s="14"/>
      <c r="M493" s="10"/>
    </row>
    <row r="494" spans="1:13" x14ac:dyDescent="0.25">
      <c r="A494" s="15"/>
      <c r="B494" s="15"/>
      <c r="C494" s="15"/>
      <c r="D494" s="15"/>
      <c r="E494" s="16"/>
      <c r="F494" s="15"/>
      <c r="G494" s="17"/>
      <c r="H494" s="17"/>
      <c r="I494" s="15"/>
      <c r="J494" s="18" t="s">
        <v>14</v>
      </c>
      <c r="K494" s="18" t="s">
        <v>15</v>
      </c>
      <c r="L494" s="19" t="s">
        <v>16</v>
      </c>
      <c r="M494" s="15"/>
    </row>
    <row r="495" spans="1:13" x14ac:dyDescent="0.25">
      <c r="A495" s="20" t="s">
        <v>17</v>
      </c>
      <c r="B495" s="21" t="s">
        <v>18</v>
      </c>
      <c r="C495" s="22">
        <v>611324653</v>
      </c>
      <c r="D495" s="23" t="s">
        <v>19</v>
      </c>
      <c r="E495" s="24"/>
      <c r="F495" s="25"/>
      <c r="G495" s="26">
        <v>0</v>
      </c>
      <c r="H495" s="26">
        <v>0</v>
      </c>
      <c r="I495" s="27" t="s">
        <v>20</v>
      </c>
      <c r="J495" s="28"/>
      <c r="K495" s="29"/>
      <c r="L495" s="71"/>
      <c r="M495" s="31"/>
    </row>
    <row r="496" spans="1:13" x14ac:dyDescent="0.25">
      <c r="A496" s="32" t="s">
        <v>21</v>
      </c>
      <c r="B496" s="33">
        <v>2400</v>
      </c>
      <c r="C496" s="34">
        <v>10879299.999999996</v>
      </c>
      <c r="D496" s="35" t="s">
        <v>22</v>
      </c>
      <c r="E496" s="36"/>
      <c r="F496" s="37"/>
      <c r="G496" s="38">
        <v>0</v>
      </c>
      <c r="H496" s="38">
        <v>0</v>
      </c>
      <c r="I496" s="39" t="s">
        <v>23</v>
      </c>
      <c r="J496" s="40"/>
      <c r="K496" s="41"/>
      <c r="L496" s="72"/>
      <c r="M496" s="42"/>
    </row>
    <row r="497" spans="1:13" x14ac:dyDescent="0.25">
      <c r="A497" s="20" t="s">
        <v>24</v>
      </c>
      <c r="B497" s="43">
        <v>45141</v>
      </c>
      <c r="C497" s="22">
        <v>600445353</v>
      </c>
      <c r="D497" s="23" t="s">
        <v>25</v>
      </c>
      <c r="E497" s="24"/>
      <c r="F497" s="25"/>
      <c r="G497" s="26">
        <v>0</v>
      </c>
      <c r="H497" s="26">
        <v>0</v>
      </c>
      <c r="I497" s="27" t="s">
        <v>23</v>
      </c>
      <c r="J497" s="28"/>
      <c r="K497" s="29"/>
      <c r="L497" s="71"/>
      <c r="M497" s="31"/>
    </row>
    <row r="498" spans="1:13" x14ac:dyDescent="0.25">
      <c r="A498" s="32"/>
      <c r="B498" s="74"/>
      <c r="C498" s="34"/>
      <c r="D498" s="35" t="s">
        <v>27</v>
      </c>
      <c r="E498" s="36"/>
      <c r="F498" s="75"/>
      <c r="G498" s="38">
        <v>0</v>
      </c>
      <c r="H498" s="38">
        <v>0</v>
      </c>
      <c r="I498" s="39" t="s">
        <v>28</v>
      </c>
      <c r="J498" s="40"/>
      <c r="K498" s="41"/>
      <c r="L498" s="72"/>
      <c r="M498" s="42"/>
    </row>
    <row r="499" spans="1:13" x14ac:dyDescent="0.25">
      <c r="A499" s="20"/>
      <c r="B499" s="43"/>
      <c r="C499" s="22"/>
      <c r="D499" s="23" t="s">
        <v>29</v>
      </c>
      <c r="E499" s="24">
        <v>45139</v>
      </c>
      <c r="F499" s="25">
        <v>164.51999999999998</v>
      </c>
      <c r="G499" s="26">
        <v>3635891.9999999995</v>
      </c>
      <c r="H499" s="26">
        <v>1974239.9999999998</v>
      </c>
      <c r="I499" s="27" t="s">
        <v>23</v>
      </c>
      <c r="J499" s="28"/>
      <c r="K499" s="29"/>
      <c r="L499" s="71"/>
      <c r="M499" s="31"/>
    </row>
    <row r="500" spans="1:13" x14ac:dyDescent="0.25">
      <c r="A500" s="32"/>
      <c r="B500" s="74"/>
      <c r="C500" s="34"/>
      <c r="D500" s="35" t="s">
        <v>30</v>
      </c>
      <c r="E500" s="36">
        <v>45140</v>
      </c>
      <c r="F500" s="76">
        <v>158.28000000000003</v>
      </c>
      <c r="G500" s="38">
        <v>3497988.0000000005</v>
      </c>
      <c r="H500" s="38">
        <v>1899360.0000000005</v>
      </c>
      <c r="I500" s="39" t="s">
        <v>23</v>
      </c>
      <c r="J500" s="40"/>
      <c r="K500" s="41"/>
      <c r="L500" s="72"/>
      <c r="M500" s="42"/>
    </row>
    <row r="501" spans="1:13" x14ac:dyDescent="0.25">
      <c r="A501" s="77"/>
      <c r="B501" s="78"/>
      <c r="C501" s="79"/>
      <c r="D501" s="80" t="s">
        <v>30</v>
      </c>
      <c r="E501" s="81">
        <v>45140</v>
      </c>
      <c r="F501" s="82">
        <v>-5.8</v>
      </c>
      <c r="G501" s="83">
        <v>-128180</v>
      </c>
      <c r="H501" s="26"/>
      <c r="I501" s="84" t="s">
        <v>23</v>
      </c>
      <c r="J501" s="85"/>
      <c r="K501" s="86"/>
      <c r="L501" s="87"/>
      <c r="M501" s="88" t="s">
        <v>26</v>
      </c>
    </row>
    <row r="502" spans="1:13" x14ac:dyDescent="0.25">
      <c r="A502" s="32"/>
      <c r="B502" s="74"/>
      <c r="C502" s="34"/>
      <c r="D502" s="35" t="s">
        <v>31</v>
      </c>
      <c r="E502" s="36"/>
      <c r="F502" s="75"/>
      <c r="G502" s="38">
        <v>0</v>
      </c>
      <c r="H502" s="38">
        <v>0</v>
      </c>
      <c r="I502" s="39" t="s">
        <v>23</v>
      </c>
      <c r="J502" s="40"/>
      <c r="K502" s="41"/>
      <c r="L502" s="72"/>
      <c r="M502" s="42"/>
    </row>
    <row r="503" spans="1:13" x14ac:dyDescent="0.25">
      <c r="A503" s="55"/>
      <c r="B503" s="56"/>
      <c r="C503" s="57">
        <f>+C496-G504</f>
        <v>0</v>
      </c>
      <c r="D503" s="56" t="s">
        <v>32</v>
      </c>
      <c r="E503" s="58"/>
      <c r="F503" s="59">
        <f>SUM(F495:F502)</f>
        <v>317</v>
      </c>
      <c r="G503" s="60">
        <f>SUM(G495:G502)</f>
        <v>7005700</v>
      </c>
      <c r="H503" s="60">
        <f>SUM(H495:H502)</f>
        <v>3873600</v>
      </c>
      <c r="I503" s="61">
        <f>+G503+H503</f>
        <v>10879300</v>
      </c>
      <c r="J503" s="70">
        <f>+SUM(J484:J502,K484:K502)</f>
        <v>45092.750000000029</v>
      </c>
      <c r="K503" s="70">
        <f>+SUM(K484:K502)</f>
        <v>1265.6499999999999</v>
      </c>
      <c r="L503" s="61">
        <f>+SUM(L484:L502)</f>
        <v>27970865</v>
      </c>
      <c r="M503" s="60"/>
    </row>
    <row r="504" spans="1:13" x14ac:dyDescent="0.25">
      <c r="A504" s="56"/>
      <c r="B504" s="56"/>
      <c r="C504" s="56"/>
      <c r="D504" s="56"/>
      <c r="E504" s="62"/>
      <c r="F504" s="63"/>
      <c r="G504" s="64">
        <f>SUM(G503:H503)</f>
        <v>10879300</v>
      </c>
      <c r="H504" s="65"/>
      <c r="I504" s="66"/>
      <c r="J504" s="67"/>
      <c r="K504" s="68"/>
      <c r="L504" s="69"/>
      <c r="M504" s="60"/>
    </row>
    <row r="505" spans="1:13" ht="19.5" x14ac:dyDescent="0.25">
      <c r="A505" s="1" t="s">
        <v>0</v>
      </c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3"/>
    </row>
    <row r="506" spans="1:13" ht="38.25" x14ac:dyDescent="0.25">
      <c r="A506" s="4" t="s">
        <v>1</v>
      </c>
      <c r="B506" s="4" t="s">
        <v>2</v>
      </c>
      <c r="C506" s="5" t="s">
        <v>3</v>
      </c>
      <c r="D506" s="4" t="s">
        <v>4</v>
      </c>
      <c r="E506" s="5" t="s">
        <v>5</v>
      </c>
      <c r="F506" s="5" t="s">
        <v>6</v>
      </c>
      <c r="G506" s="6" t="s">
        <v>7</v>
      </c>
      <c r="H506" s="6" t="s">
        <v>8</v>
      </c>
      <c r="I506" s="4" t="s">
        <v>9</v>
      </c>
      <c r="J506" s="7"/>
      <c r="K506" s="8"/>
      <c r="L506" s="9"/>
      <c r="M506" s="4" t="s">
        <v>10</v>
      </c>
    </row>
    <row r="507" spans="1:13" x14ac:dyDescent="0.25">
      <c r="A507" s="10"/>
      <c r="B507" s="10"/>
      <c r="C507" s="5" t="s">
        <v>11</v>
      </c>
      <c r="D507" s="10"/>
      <c r="E507" s="5" t="s">
        <v>12</v>
      </c>
      <c r="F507" s="5" t="s">
        <v>13</v>
      </c>
      <c r="G507" s="11">
        <v>22100</v>
      </c>
      <c r="H507" s="11">
        <v>12000</v>
      </c>
      <c r="I507" s="10"/>
      <c r="J507" s="12"/>
      <c r="K507" s="13"/>
      <c r="L507" s="14"/>
      <c r="M507" s="10"/>
    </row>
    <row r="508" spans="1:13" x14ac:dyDescent="0.25">
      <c r="A508" s="15"/>
      <c r="B508" s="15"/>
      <c r="C508" s="15"/>
      <c r="D508" s="15"/>
      <c r="E508" s="16"/>
      <c r="F508" s="15"/>
      <c r="G508" s="17"/>
      <c r="H508" s="17"/>
      <c r="I508" s="15"/>
      <c r="J508" s="18" t="s">
        <v>14</v>
      </c>
      <c r="K508" s="18" t="s">
        <v>15</v>
      </c>
      <c r="L508" s="19" t="s">
        <v>16</v>
      </c>
      <c r="M508" s="15"/>
    </row>
    <row r="509" spans="1:13" x14ac:dyDescent="0.25">
      <c r="A509" s="20" t="s">
        <v>17</v>
      </c>
      <c r="B509" s="21" t="s">
        <v>18</v>
      </c>
      <c r="C509" s="22">
        <v>611324653</v>
      </c>
      <c r="D509" s="23" t="s">
        <v>19</v>
      </c>
      <c r="E509" s="24">
        <v>45141</v>
      </c>
      <c r="F509" s="25">
        <v>81.19</v>
      </c>
      <c r="G509" s="26">
        <v>1794299</v>
      </c>
      <c r="H509" s="26">
        <v>974280</v>
      </c>
      <c r="I509" s="27" t="s">
        <v>20</v>
      </c>
      <c r="J509" s="28"/>
      <c r="K509" s="29"/>
      <c r="L509" s="71"/>
      <c r="M509" s="31"/>
    </row>
    <row r="510" spans="1:13" x14ac:dyDescent="0.25">
      <c r="A510" s="32" t="s">
        <v>21</v>
      </c>
      <c r="B510" s="33">
        <v>2407</v>
      </c>
      <c r="C510" s="34">
        <v>29257492.000000011</v>
      </c>
      <c r="D510" s="35" t="s">
        <v>22</v>
      </c>
      <c r="E510" s="36">
        <v>45142</v>
      </c>
      <c r="F510" s="37">
        <v>158.32000000000002</v>
      </c>
      <c r="G510" s="38">
        <v>3498872.0000000005</v>
      </c>
      <c r="H510" s="38">
        <v>1899840.0000000002</v>
      </c>
      <c r="I510" s="39" t="s">
        <v>23</v>
      </c>
      <c r="J510" s="40"/>
      <c r="K510" s="41"/>
      <c r="L510" s="72"/>
      <c r="M510" s="42"/>
    </row>
    <row r="511" spans="1:13" x14ac:dyDescent="0.25">
      <c r="A511" s="20" t="s">
        <v>24</v>
      </c>
      <c r="B511" s="43">
        <v>45148</v>
      </c>
      <c r="C511" s="22">
        <v>582067161</v>
      </c>
      <c r="D511" s="23" t="s">
        <v>25</v>
      </c>
      <c r="E511" s="24">
        <v>45143</v>
      </c>
      <c r="F511" s="25">
        <v>109.86</v>
      </c>
      <c r="G511" s="26">
        <v>2427906</v>
      </c>
      <c r="H511" s="26">
        <v>1318320</v>
      </c>
      <c r="I511" s="27" t="s">
        <v>23</v>
      </c>
      <c r="J511" s="28"/>
      <c r="K511" s="29"/>
      <c r="L511" s="71"/>
      <c r="M511" s="31"/>
    </row>
    <row r="512" spans="1:13" x14ac:dyDescent="0.25">
      <c r="A512" s="32"/>
      <c r="B512" s="74"/>
      <c r="C512" s="34"/>
      <c r="D512" s="35" t="s">
        <v>27</v>
      </c>
      <c r="E512" s="36"/>
      <c r="F512" s="75"/>
      <c r="G512" s="38">
        <v>0</v>
      </c>
      <c r="H512" s="38">
        <v>0</v>
      </c>
      <c r="I512" s="39" t="s">
        <v>28</v>
      </c>
      <c r="J512" s="40"/>
      <c r="K512" s="41"/>
      <c r="L512" s="72"/>
      <c r="M512" s="42"/>
    </row>
    <row r="513" spans="1:13" x14ac:dyDescent="0.25">
      <c r="A513" s="20"/>
      <c r="B513" s="43"/>
      <c r="C513" s="22"/>
      <c r="D513" s="23" t="s">
        <v>29</v>
      </c>
      <c r="E513" s="24">
        <v>45145</v>
      </c>
      <c r="F513" s="25">
        <v>164.2</v>
      </c>
      <c r="G513" s="26">
        <v>3628819.9999999995</v>
      </c>
      <c r="H513" s="26">
        <v>1970399.9999999998</v>
      </c>
      <c r="I513" s="27" t="s">
        <v>23</v>
      </c>
      <c r="J513" s="28"/>
      <c r="K513" s="29"/>
      <c r="L513" s="71"/>
      <c r="M513" s="31"/>
    </row>
    <row r="514" spans="1:13" x14ac:dyDescent="0.25">
      <c r="A514" s="32"/>
      <c r="B514" s="74"/>
      <c r="C514" s="34"/>
      <c r="D514" s="35" t="s">
        <v>30</v>
      </c>
      <c r="E514" s="36">
        <v>45146</v>
      </c>
      <c r="F514" s="76">
        <v>175.71999999999997</v>
      </c>
      <c r="G514" s="38">
        <v>3883411.9999999995</v>
      </c>
      <c r="H514" s="38">
        <v>2108639.9999999995</v>
      </c>
      <c r="I514" s="39" t="s">
        <v>23</v>
      </c>
      <c r="J514" s="40"/>
      <c r="K514" s="41"/>
      <c r="L514" s="72"/>
      <c r="M514" s="42"/>
    </row>
    <row r="515" spans="1:13" x14ac:dyDescent="0.25">
      <c r="A515" s="77"/>
      <c r="B515" s="78"/>
      <c r="C515" s="79"/>
      <c r="D515" s="80" t="s">
        <v>30</v>
      </c>
      <c r="E515" s="81">
        <v>45146</v>
      </c>
      <c r="F515" s="82">
        <v>-4.18</v>
      </c>
      <c r="G515" s="83">
        <v>-92378</v>
      </c>
      <c r="H515" s="26"/>
      <c r="I515" s="84" t="s">
        <v>23</v>
      </c>
      <c r="J515" s="85"/>
      <c r="K515" s="86"/>
      <c r="L515" s="87"/>
      <c r="M515" s="88" t="s">
        <v>26</v>
      </c>
    </row>
    <row r="516" spans="1:13" x14ac:dyDescent="0.25">
      <c r="A516" s="32"/>
      <c r="B516" s="74"/>
      <c r="C516" s="34"/>
      <c r="D516" s="35" t="s">
        <v>31</v>
      </c>
      <c r="E516" s="36">
        <v>45147</v>
      </c>
      <c r="F516" s="75">
        <v>171.41000000000003</v>
      </c>
      <c r="G516" s="38">
        <v>3788161.0000000005</v>
      </c>
      <c r="H516" s="38">
        <v>2056920.0000000002</v>
      </c>
      <c r="I516" s="39" t="s">
        <v>23</v>
      </c>
      <c r="J516" s="40"/>
      <c r="K516" s="41"/>
      <c r="L516" s="72"/>
      <c r="M516" s="42"/>
    </row>
    <row r="517" spans="1:13" x14ac:dyDescent="0.25">
      <c r="A517" s="55"/>
      <c r="B517" s="56"/>
      <c r="C517" s="57">
        <f>+C510-G518</f>
        <v>0</v>
      </c>
      <c r="D517" s="56" t="s">
        <v>32</v>
      </c>
      <c r="E517" s="58"/>
      <c r="F517" s="59">
        <f>SUM(F509:F516)</f>
        <v>856.52</v>
      </c>
      <c r="G517" s="60">
        <f>SUM(G509:G516)</f>
        <v>18929092</v>
      </c>
      <c r="H517" s="60">
        <f>SUM(H509:H516)</f>
        <v>10328400</v>
      </c>
      <c r="I517" s="61">
        <f>+G517+H517</f>
        <v>29257492</v>
      </c>
      <c r="J517" s="70">
        <f>+SUM(J498:J516,K498:K516)</f>
        <v>46358.400000000031</v>
      </c>
      <c r="K517" s="70">
        <f>+SUM(K498:K516)</f>
        <v>1265.6499999999999</v>
      </c>
      <c r="L517" s="61">
        <f>+SUM(L498:L516)</f>
        <v>27970865</v>
      </c>
      <c r="M517" s="60"/>
    </row>
    <row r="518" spans="1:13" x14ac:dyDescent="0.25">
      <c r="A518" s="56"/>
      <c r="B518" s="56"/>
      <c r="C518" s="56"/>
      <c r="D518" s="56"/>
      <c r="E518" s="62"/>
      <c r="F518" s="63"/>
      <c r="G518" s="64">
        <f>SUM(G517:H517)</f>
        <v>29257492</v>
      </c>
      <c r="H518" s="65"/>
      <c r="I518" s="66"/>
      <c r="J518" s="67"/>
      <c r="K518" s="68"/>
      <c r="L518" s="69"/>
      <c r="M518" s="60"/>
    </row>
    <row r="519" spans="1:13" ht="19.5" x14ac:dyDescent="0.25">
      <c r="A519" s="1" t="s">
        <v>0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3"/>
    </row>
    <row r="520" spans="1:13" ht="38.25" x14ac:dyDescent="0.25">
      <c r="A520" s="4" t="s">
        <v>1</v>
      </c>
      <c r="B520" s="4" t="s">
        <v>2</v>
      </c>
      <c r="C520" s="5" t="s">
        <v>3</v>
      </c>
      <c r="D520" s="4" t="s">
        <v>4</v>
      </c>
      <c r="E520" s="5" t="s">
        <v>5</v>
      </c>
      <c r="F520" s="5" t="s">
        <v>6</v>
      </c>
      <c r="G520" s="6" t="s">
        <v>7</v>
      </c>
      <c r="H520" s="6" t="s">
        <v>8</v>
      </c>
      <c r="I520" s="4" t="s">
        <v>9</v>
      </c>
      <c r="J520" s="7"/>
      <c r="K520" s="8"/>
      <c r="L520" s="9"/>
      <c r="M520" s="4" t="s">
        <v>10</v>
      </c>
    </row>
    <row r="521" spans="1:13" x14ac:dyDescent="0.25">
      <c r="A521" s="10"/>
      <c r="B521" s="10"/>
      <c r="C521" s="5" t="s">
        <v>11</v>
      </c>
      <c r="D521" s="10"/>
      <c r="E521" s="5" t="s">
        <v>12</v>
      </c>
      <c r="F521" s="5" t="s">
        <v>13</v>
      </c>
      <c r="G521" s="11">
        <v>22100</v>
      </c>
      <c r="H521" s="11">
        <v>12000</v>
      </c>
      <c r="I521" s="10"/>
      <c r="J521" s="12"/>
      <c r="K521" s="13"/>
      <c r="L521" s="14"/>
      <c r="M521" s="10"/>
    </row>
    <row r="522" spans="1:13" x14ac:dyDescent="0.25">
      <c r="A522" s="15"/>
      <c r="B522" s="15"/>
      <c r="C522" s="15"/>
      <c r="D522" s="15"/>
      <c r="E522" s="16"/>
      <c r="F522" s="15"/>
      <c r="G522" s="17"/>
      <c r="H522" s="17"/>
      <c r="I522" s="15"/>
      <c r="J522" s="18" t="s">
        <v>14</v>
      </c>
      <c r="K522" s="18" t="s">
        <v>15</v>
      </c>
      <c r="L522" s="19" t="s">
        <v>16</v>
      </c>
      <c r="M522" s="15"/>
    </row>
    <row r="523" spans="1:13" x14ac:dyDescent="0.25">
      <c r="A523" s="20" t="s">
        <v>17</v>
      </c>
      <c r="B523" s="21" t="s">
        <v>18</v>
      </c>
      <c r="C523" s="22">
        <v>582067161</v>
      </c>
      <c r="D523" s="23" t="s">
        <v>19</v>
      </c>
      <c r="E523" s="24">
        <v>45148</v>
      </c>
      <c r="F523" s="25">
        <v>78.580000000000013</v>
      </c>
      <c r="G523" s="26">
        <v>1736618.0000000002</v>
      </c>
      <c r="H523" s="26">
        <v>942960.00000000012</v>
      </c>
      <c r="I523" s="27" t="s">
        <v>20</v>
      </c>
      <c r="J523" s="28"/>
      <c r="K523" s="29"/>
      <c r="L523" s="71"/>
      <c r="M523" s="31"/>
    </row>
    <row r="524" spans="1:13" x14ac:dyDescent="0.25">
      <c r="A524" s="32" t="s">
        <v>21</v>
      </c>
      <c r="B524" s="33">
        <v>2411</v>
      </c>
      <c r="C524" s="34">
        <v>25981674.999999993</v>
      </c>
      <c r="D524" s="35" t="s">
        <v>22</v>
      </c>
      <c r="E524" s="36">
        <v>45149</v>
      </c>
      <c r="F524" s="37">
        <v>144.16000000000003</v>
      </c>
      <c r="G524" s="38">
        <v>3185936.0000000005</v>
      </c>
      <c r="H524" s="38">
        <v>1729920.0000000002</v>
      </c>
      <c r="I524" s="39" t="s">
        <v>23</v>
      </c>
      <c r="J524" s="40"/>
      <c r="K524" s="41"/>
      <c r="L524" s="72"/>
      <c r="M524" s="42"/>
    </row>
    <row r="525" spans="1:13" x14ac:dyDescent="0.25">
      <c r="A525" s="20" t="s">
        <v>24</v>
      </c>
      <c r="B525" s="43">
        <v>45156</v>
      </c>
      <c r="C525" s="22">
        <v>556085486</v>
      </c>
      <c r="D525" s="23" t="s">
        <v>25</v>
      </c>
      <c r="E525" s="24">
        <v>45150</v>
      </c>
      <c r="F525" s="25">
        <v>103.23</v>
      </c>
      <c r="G525" s="26">
        <v>2281383</v>
      </c>
      <c r="H525" s="26">
        <v>1238760</v>
      </c>
      <c r="I525" s="27" t="s">
        <v>23</v>
      </c>
      <c r="J525" s="28"/>
      <c r="K525" s="29"/>
      <c r="L525" s="71"/>
      <c r="M525" s="31"/>
    </row>
    <row r="526" spans="1:13" x14ac:dyDescent="0.25">
      <c r="A526" s="32"/>
      <c r="B526" s="74"/>
      <c r="C526" s="34"/>
      <c r="D526" s="35" t="s">
        <v>27</v>
      </c>
      <c r="E526" s="36"/>
      <c r="F526" s="75"/>
      <c r="G526" s="38">
        <v>0</v>
      </c>
      <c r="H526" s="38">
        <v>0</v>
      </c>
      <c r="I526" s="39" t="s">
        <v>28</v>
      </c>
      <c r="J526" s="40"/>
      <c r="K526" s="41"/>
      <c r="L526" s="72"/>
      <c r="M526" s="42"/>
    </row>
    <row r="527" spans="1:13" x14ac:dyDescent="0.25">
      <c r="A527" s="20"/>
      <c r="B527" s="43"/>
      <c r="C527" s="22"/>
      <c r="D527" s="23" t="s">
        <v>29</v>
      </c>
      <c r="E527" s="24">
        <v>45152</v>
      </c>
      <c r="F527" s="25">
        <v>145.39000000000001</v>
      </c>
      <c r="G527" s="26">
        <v>3213119.0000000005</v>
      </c>
      <c r="H527" s="26">
        <v>1744680.0000000002</v>
      </c>
      <c r="I527" s="27" t="s">
        <v>23</v>
      </c>
      <c r="J527" s="28"/>
      <c r="K527" s="29"/>
      <c r="L527" s="71"/>
      <c r="M527" s="31"/>
    </row>
    <row r="528" spans="1:13" x14ac:dyDescent="0.25">
      <c r="A528" s="32"/>
      <c r="B528" s="74"/>
      <c r="C528" s="34"/>
      <c r="D528" s="35" t="s">
        <v>30</v>
      </c>
      <c r="E528" s="36">
        <v>45153</v>
      </c>
      <c r="F528" s="76">
        <v>150.34</v>
      </c>
      <c r="G528" s="38">
        <v>3322514</v>
      </c>
      <c r="H528" s="38">
        <v>1804080</v>
      </c>
      <c r="I528" s="39" t="s">
        <v>23</v>
      </c>
      <c r="J528" s="40"/>
      <c r="K528" s="41"/>
      <c r="L528" s="72"/>
      <c r="M528" s="42"/>
    </row>
    <row r="529" spans="1:13" x14ac:dyDescent="0.25">
      <c r="A529" s="77"/>
      <c r="B529" s="78"/>
      <c r="C529" s="79"/>
      <c r="D529" s="80" t="s">
        <v>30</v>
      </c>
      <c r="E529" s="81">
        <v>45153</v>
      </c>
      <c r="F529" s="82">
        <v>-3.91</v>
      </c>
      <c r="G529" s="83">
        <v>-86411</v>
      </c>
      <c r="H529" s="26"/>
      <c r="I529" s="84" t="s">
        <v>23</v>
      </c>
      <c r="J529" s="85"/>
      <c r="K529" s="86"/>
      <c r="L529" s="87"/>
      <c r="M529" s="88" t="s">
        <v>26</v>
      </c>
    </row>
    <row r="530" spans="1:13" x14ac:dyDescent="0.25">
      <c r="A530" s="32"/>
      <c r="B530" s="74"/>
      <c r="C530" s="34"/>
      <c r="D530" s="35" t="s">
        <v>31</v>
      </c>
      <c r="E530" s="36">
        <v>45154</v>
      </c>
      <c r="F530" s="75">
        <v>142.76000000000002</v>
      </c>
      <c r="G530" s="38">
        <v>3154996.0000000005</v>
      </c>
      <c r="H530" s="38">
        <v>1713120.0000000002</v>
      </c>
      <c r="I530" s="39" t="s">
        <v>23</v>
      </c>
      <c r="J530" s="40"/>
      <c r="K530" s="41"/>
      <c r="L530" s="72"/>
      <c r="M530" s="42"/>
    </row>
    <row r="531" spans="1:13" x14ac:dyDescent="0.25">
      <c r="A531" s="55"/>
      <c r="B531" s="56"/>
      <c r="C531" s="57">
        <f>+C524-G532</f>
        <v>0</v>
      </c>
      <c r="D531" s="56" t="s">
        <v>32</v>
      </c>
      <c r="E531" s="58"/>
      <c r="F531" s="59">
        <f>SUM(F523:F530)</f>
        <v>760.55000000000007</v>
      </c>
      <c r="G531" s="60">
        <f>SUM(G523:G530)</f>
        <v>16808155.000000004</v>
      </c>
      <c r="H531" s="60">
        <f>SUM(H523:H530)</f>
        <v>9173520.0000000019</v>
      </c>
      <c r="I531" s="61">
        <f>+G531+H531</f>
        <v>25981675.000000007</v>
      </c>
      <c r="J531" s="70">
        <f>+SUM(J512:J530,K512:K530)</f>
        <v>47624.050000000032</v>
      </c>
      <c r="K531" s="70">
        <f>+SUM(K512:K530)</f>
        <v>1265.6499999999999</v>
      </c>
      <c r="L531" s="61">
        <f>+SUM(L512:L530)</f>
        <v>27970865</v>
      </c>
      <c r="M531" s="60"/>
    </row>
    <row r="532" spans="1:13" x14ac:dyDescent="0.25">
      <c r="A532" s="56"/>
      <c r="B532" s="56"/>
      <c r="C532" s="56"/>
      <c r="D532" s="56"/>
      <c r="E532" s="62"/>
      <c r="F532" s="63"/>
      <c r="G532" s="64">
        <f>SUM(G531:H531)</f>
        <v>25981675.000000007</v>
      </c>
      <c r="H532" s="65"/>
      <c r="I532" s="66"/>
      <c r="J532" s="67"/>
      <c r="K532" s="68"/>
      <c r="L532" s="69"/>
      <c r="M532" s="60"/>
    </row>
    <row r="533" spans="1:13" ht="19.5" x14ac:dyDescent="0.25">
      <c r="A533" s="1" t="s">
        <v>0</v>
      </c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3"/>
    </row>
    <row r="534" spans="1:13" ht="38.25" x14ac:dyDescent="0.25">
      <c r="A534" s="4" t="s">
        <v>1</v>
      </c>
      <c r="B534" s="4" t="s">
        <v>2</v>
      </c>
      <c r="C534" s="5" t="s">
        <v>3</v>
      </c>
      <c r="D534" s="4" t="s">
        <v>4</v>
      </c>
      <c r="E534" s="5" t="s">
        <v>5</v>
      </c>
      <c r="F534" s="5" t="s">
        <v>6</v>
      </c>
      <c r="G534" s="6" t="s">
        <v>7</v>
      </c>
      <c r="H534" s="6" t="s">
        <v>8</v>
      </c>
      <c r="I534" s="4" t="s">
        <v>9</v>
      </c>
      <c r="J534" s="7"/>
      <c r="K534" s="8"/>
      <c r="L534" s="9"/>
      <c r="M534" s="4" t="s">
        <v>10</v>
      </c>
    </row>
    <row r="535" spans="1:13" x14ac:dyDescent="0.25">
      <c r="A535" s="10"/>
      <c r="B535" s="10"/>
      <c r="C535" s="5" t="s">
        <v>11</v>
      </c>
      <c r="D535" s="10"/>
      <c r="E535" s="5" t="s">
        <v>12</v>
      </c>
      <c r="F535" s="5" t="s">
        <v>13</v>
      </c>
      <c r="G535" s="11">
        <v>22100</v>
      </c>
      <c r="H535" s="11">
        <v>12000</v>
      </c>
      <c r="I535" s="10"/>
      <c r="J535" s="12"/>
      <c r="K535" s="13"/>
      <c r="L535" s="14"/>
      <c r="M535" s="10"/>
    </row>
    <row r="536" spans="1:13" x14ac:dyDescent="0.25">
      <c r="A536" s="15"/>
      <c r="B536" s="15"/>
      <c r="C536" s="15"/>
      <c r="D536" s="15"/>
      <c r="E536" s="16"/>
      <c r="F536" s="15"/>
      <c r="G536" s="17"/>
      <c r="H536" s="17"/>
      <c r="I536" s="15"/>
      <c r="J536" s="18" t="s">
        <v>14</v>
      </c>
      <c r="K536" s="18" t="s">
        <v>15</v>
      </c>
      <c r="L536" s="19" t="s">
        <v>16</v>
      </c>
      <c r="M536" s="15"/>
    </row>
    <row r="537" spans="1:13" x14ac:dyDescent="0.25">
      <c r="A537" s="20" t="s">
        <v>17</v>
      </c>
      <c r="B537" s="21" t="s">
        <v>18</v>
      </c>
      <c r="C537" s="22">
        <v>574463678</v>
      </c>
      <c r="D537" s="23" t="s">
        <v>19</v>
      </c>
      <c r="E537" s="24">
        <v>45155</v>
      </c>
      <c r="F537" s="25">
        <v>125.30000000000001</v>
      </c>
      <c r="G537" s="26">
        <v>2769130.0000000005</v>
      </c>
      <c r="H537" s="26">
        <v>1503600.0000000002</v>
      </c>
      <c r="I537" s="27" t="s">
        <v>20</v>
      </c>
      <c r="J537" s="28"/>
      <c r="K537" s="29"/>
      <c r="L537" s="71"/>
      <c r="M537" s="31"/>
    </row>
    <row r="538" spans="1:13" x14ac:dyDescent="0.25">
      <c r="A538" s="32" t="s">
        <v>21</v>
      </c>
      <c r="B538" s="33">
        <v>2418</v>
      </c>
      <c r="C538" s="34">
        <v>36641259.000000007</v>
      </c>
      <c r="D538" s="35" t="s">
        <v>22</v>
      </c>
      <c r="E538" s="36">
        <v>45156</v>
      </c>
      <c r="F538" s="37">
        <v>156.15000000000003</v>
      </c>
      <c r="G538" s="38">
        <v>3450915.0000000009</v>
      </c>
      <c r="H538" s="38">
        <v>1873800.0000000005</v>
      </c>
      <c r="I538" s="39" t="s">
        <v>23</v>
      </c>
      <c r="J538" s="40"/>
      <c r="K538" s="41"/>
      <c r="L538" s="72"/>
      <c r="M538" s="42"/>
    </row>
    <row r="539" spans="1:13" x14ac:dyDescent="0.25">
      <c r="A539" s="20" t="s">
        <v>24</v>
      </c>
      <c r="B539" s="43">
        <v>45162</v>
      </c>
      <c r="C539" s="22">
        <f>+C537-C538</f>
        <v>537822419</v>
      </c>
      <c r="D539" s="23" t="s">
        <v>25</v>
      </c>
      <c r="E539" s="24">
        <v>45157</v>
      </c>
      <c r="F539" s="25">
        <v>103.11</v>
      </c>
      <c r="G539" s="26">
        <v>2278731</v>
      </c>
      <c r="H539" s="26">
        <v>1237320</v>
      </c>
      <c r="I539" s="27" t="s">
        <v>23</v>
      </c>
      <c r="J539" s="28"/>
      <c r="K539" s="29"/>
      <c r="L539" s="71"/>
      <c r="M539" s="31"/>
    </row>
    <row r="540" spans="1:13" x14ac:dyDescent="0.25">
      <c r="A540" s="32"/>
      <c r="B540" s="74"/>
      <c r="C540" s="34"/>
      <c r="D540" s="35" t="s">
        <v>27</v>
      </c>
      <c r="E540" s="36">
        <v>45158</v>
      </c>
      <c r="F540" s="75">
        <v>195.65</v>
      </c>
      <c r="G540" s="38">
        <v>4323865</v>
      </c>
      <c r="H540" s="38">
        <v>2347800</v>
      </c>
      <c r="I540" s="39" t="s">
        <v>28</v>
      </c>
      <c r="J540" s="40"/>
      <c r="K540" s="41"/>
      <c r="L540" s="72"/>
      <c r="M540" s="42"/>
    </row>
    <row r="541" spans="1:13" x14ac:dyDescent="0.25">
      <c r="A541" s="20"/>
      <c r="B541" s="43"/>
      <c r="C541" s="22"/>
      <c r="D541" s="23" t="s">
        <v>29</v>
      </c>
      <c r="E541" s="24">
        <v>45159</v>
      </c>
      <c r="F541" s="25">
        <v>157.31</v>
      </c>
      <c r="G541" s="26">
        <v>3476551</v>
      </c>
      <c r="H541" s="26">
        <v>1887720</v>
      </c>
      <c r="I541" s="27" t="s">
        <v>23</v>
      </c>
      <c r="J541" s="28"/>
      <c r="K541" s="29"/>
      <c r="L541" s="71"/>
      <c r="M541" s="31"/>
    </row>
    <row r="542" spans="1:13" x14ac:dyDescent="0.25">
      <c r="A542" s="32"/>
      <c r="B542" s="74"/>
      <c r="C542" s="34"/>
      <c r="D542" s="35" t="s">
        <v>30</v>
      </c>
      <c r="E542" s="36">
        <v>45160</v>
      </c>
      <c r="F542" s="76">
        <v>166.8</v>
      </c>
      <c r="G542" s="38">
        <v>3686280.0000000005</v>
      </c>
      <c r="H542" s="38">
        <v>2001600.0000000002</v>
      </c>
      <c r="I542" s="39" t="s">
        <v>23</v>
      </c>
      <c r="J542" s="40"/>
      <c r="K542" s="41"/>
      <c r="L542" s="72"/>
      <c r="M542" s="42"/>
    </row>
    <row r="543" spans="1:13" x14ac:dyDescent="0.25">
      <c r="A543" s="77"/>
      <c r="B543" s="78"/>
      <c r="C543" s="79"/>
      <c r="D543" s="80" t="s">
        <v>30</v>
      </c>
      <c r="E543" s="81">
        <v>45160</v>
      </c>
      <c r="F543" s="82">
        <v>-3.79</v>
      </c>
      <c r="G543" s="83">
        <v>-83759</v>
      </c>
      <c r="H543" s="26"/>
      <c r="I543" s="84" t="s">
        <v>23</v>
      </c>
      <c r="J543" s="85"/>
      <c r="K543" s="86"/>
      <c r="L543" s="87"/>
      <c r="M543" s="88" t="s">
        <v>26</v>
      </c>
    </row>
    <row r="544" spans="1:13" x14ac:dyDescent="0.25">
      <c r="A544" s="32"/>
      <c r="B544" s="74"/>
      <c r="C544" s="34"/>
      <c r="D544" s="35" t="s">
        <v>31</v>
      </c>
      <c r="E544" s="36">
        <v>45161</v>
      </c>
      <c r="F544" s="75">
        <v>172.66</v>
      </c>
      <c r="G544" s="38">
        <v>3815786</v>
      </c>
      <c r="H544" s="38">
        <v>2071920</v>
      </c>
      <c r="I544" s="39" t="s">
        <v>23</v>
      </c>
      <c r="J544" s="40"/>
      <c r="K544" s="41"/>
      <c r="L544" s="72"/>
      <c r="M544" s="42"/>
    </row>
    <row r="545" spans="1:13" x14ac:dyDescent="0.25">
      <c r="A545" s="55"/>
      <c r="B545" s="56"/>
      <c r="C545" s="57">
        <f>+C538-G546</f>
        <v>0</v>
      </c>
      <c r="D545" s="56" t="s">
        <v>32</v>
      </c>
      <c r="E545" s="58"/>
      <c r="F545" s="59">
        <f>SUM(F537:F544)</f>
        <v>1073.19</v>
      </c>
      <c r="G545" s="60">
        <f>SUM(G537:G544)</f>
        <v>23717499.000000004</v>
      </c>
      <c r="H545" s="60">
        <f>SUM(H537:H544)</f>
        <v>12923760</v>
      </c>
      <c r="I545" s="61">
        <f>+G545+H545</f>
        <v>36641259</v>
      </c>
      <c r="J545" s="70">
        <f>+SUM(J526:J544,K526:K544)</f>
        <v>48889.700000000033</v>
      </c>
      <c r="K545" s="70">
        <f>+SUM(K526:K544)</f>
        <v>1265.6499999999999</v>
      </c>
      <c r="L545" s="61">
        <f>+SUM(L526:L544)</f>
        <v>27970865</v>
      </c>
      <c r="M545" s="60"/>
    </row>
    <row r="546" spans="1:13" x14ac:dyDescent="0.25">
      <c r="A546" s="56"/>
      <c r="B546" s="56"/>
      <c r="C546" s="56"/>
      <c r="D546" s="56"/>
      <c r="E546" s="62"/>
      <c r="F546" s="63"/>
      <c r="G546" s="64">
        <f>SUM(G545:H545)</f>
        <v>36641259</v>
      </c>
      <c r="H546" s="65"/>
      <c r="I546" s="66"/>
      <c r="J546" s="67"/>
      <c r="K546" s="68"/>
      <c r="L546" s="69"/>
      <c r="M546" s="60"/>
    </row>
    <row r="547" spans="1:13" ht="19.5" x14ac:dyDescent="0.25">
      <c r="A547" s="1" t="s">
        <v>0</v>
      </c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3"/>
    </row>
    <row r="548" spans="1:13" ht="38.25" x14ac:dyDescent="0.25">
      <c r="A548" s="4" t="s">
        <v>1</v>
      </c>
      <c r="B548" s="4" t="s">
        <v>2</v>
      </c>
      <c r="C548" s="5" t="s">
        <v>3</v>
      </c>
      <c r="D548" s="4" t="s">
        <v>4</v>
      </c>
      <c r="E548" s="5" t="s">
        <v>5</v>
      </c>
      <c r="F548" s="5" t="s">
        <v>6</v>
      </c>
      <c r="G548" s="6" t="s">
        <v>7</v>
      </c>
      <c r="H548" s="6" t="s">
        <v>8</v>
      </c>
      <c r="I548" s="4" t="s">
        <v>9</v>
      </c>
      <c r="J548" s="7"/>
      <c r="K548" s="8"/>
      <c r="L548" s="9"/>
      <c r="M548" s="4" t="s">
        <v>10</v>
      </c>
    </row>
    <row r="549" spans="1:13" x14ac:dyDescent="0.25">
      <c r="A549" s="10"/>
      <c r="B549" s="10"/>
      <c r="C549" s="5" t="s">
        <v>11</v>
      </c>
      <c r="D549" s="10"/>
      <c r="E549" s="5" t="s">
        <v>12</v>
      </c>
      <c r="F549" s="5" t="s">
        <v>13</v>
      </c>
      <c r="G549" s="11">
        <v>22100</v>
      </c>
      <c r="H549" s="11">
        <v>12000</v>
      </c>
      <c r="I549" s="10"/>
      <c r="J549" s="12"/>
      <c r="K549" s="13"/>
      <c r="L549" s="14"/>
      <c r="M549" s="10"/>
    </row>
    <row r="550" spans="1:13" x14ac:dyDescent="0.25">
      <c r="A550" s="15"/>
      <c r="B550" s="15"/>
      <c r="C550" s="15"/>
      <c r="D550" s="15"/>
      <c r="E550" s="16"/>
      <c r="F550" s="15"/>
      <c r="G550" s="17"/>
      <c r="H550" s="17"/>
      <c r="I550" s="15"/>
      <c r="J550" s="18" t="s">
        <v>14</v>
      </c>
      <c r="K550" s="18" t="s">
        <v>15</v>
      </c>
      <c r="L550" s="19" t="s">
        <v>16</v>
      </c>
      <c r="M550" s="15"/>
    </row>
    <row r="551" spans="1:13" x14ac:dyDescent="0.25">
      <c r="A551" s="20" t="s">
        <v>17</v>
      </c>
      <c r="B551" s="21" t="s">
        <v>18</v>
      </c>
      <c r="C551" s="22">
        <v>537822419</v>
      </c>
      <c r="D551" s="23" t="s">
        <v>19</v>
      </c>
      <c r="E551" s="24">
        <v>45162</v>
      </c>
      <c r="F551" s="25">
        <v>83.539999999999992</v>
      </c>
      <c r="G551" s="26">
        <v>1846233.9999999998</v>
      </c>
      <c r="H551" s="26">
        <v>1002479.9999999999</v>
      </c>
      <c r="I551" s="27" t="s">
        <v>20</v>
      </c>
      <c r="J551" s="28"/>
      <c r="K551" s="41">
        <f>+F551</f>
        <v>83.539999999999992</v>
      </c>
      <c r="L551" s="30">
        <f>+(F551*22100)+(F551*12000)</f>
        <v>2848713.9999999995</v>
      </c>
      <c r="M551" s="31"/>
    </row>
    <row r="552" spans="1:13" x14ac:dyDescent="0.25">
      <c r="A552" s="32" t="s">
        <v>21</v>
      </c>
      <c r="B552" s="33">
        <v>2425</v>
      </c>
      <c r="C552" s="34">
        <v>33303500</v>
      </c>
      <c r="D552" s="35" t="s">
        <v>22</v>
      </c>
      <c r="E552" s="36">
        <v>45163</v>
      </c>
      <c r="F552" s="37">
        <v>149.01999999999998</v>
      </c>
      <c r="G552" s="38">
        <v>3293341.9999999995</v>
      </c>
      <c r="H552" s="38">
        <v>1788239.9999999998</v>
      </c>
      <c r="I552" s="39" t="s">
        <v>23</v>
      </c>
      <c r="J552" s="40"/>
      <c r="K552" s="41">
        <f t="shared" ref="K552:K558" si="1">+F552</f>
        <v>149.01999999999998</v>
      </c>
      <c r="L552" s="30">
        <f>+(F552*22100)+(F552*12000)</f>
        <v>5081581.9999999991</v>
      </c>
      <c r="M552" s="42"/>
    </row>
    <row r="553" spans="1:13" x14ac:dyDescent="0.25">
      <c r="A553" s="20" t="s">
        <v>24</v>
      </c>
      <c r="B553" s="43">
        <v>45169</v>
      </c>
      <c r="C553" s="22">
        <v>504518919</v>
      </c>
      <c r="D553" s="23" t="s">
        <v>25</v>
      </c>
      <c r="E553" s="24">
        <v>45164</v>
      </c>
      <c r="F553" s="25">
        <v>106.28999999999999</v>
      </c>
      <c r="G553" s="26">
        <v>2349009</v>
      </c>
      <c r="H553" s="26">
        <v>1275480</v>
      </c>
      <c r="I553" s="27" t="s">
        <v>23</v>
      </c>
      <c r="J553" s="28"/>
      <c r="K553" s="41">
        <f t="shared" si="1"/>
        <v>106.28999999999999</v>
      </c>
      <c r="L553" s="30">
        <f t="shared" ref="L553:L556" si="2">+(F553*22100)+(F553*12000)</f>
        <v>3624489</v>
      </c>
      <c r="M553" s="31"/>
    </row>
    <row r="554" spans="1:13" x14ac:dyDescent="0.25">
      <c r="A554" s="32"/>
      <c r="B554" s="74"/>
      <c r="C554" s="34"/>
      <c r="D554" s="35" t="s">
        <v>27</v>
      </c>
      <c r="E554" s="36">
        <v>45165</v>
      </c>
      <c r="F554" s="75">
        <v>127.07999999999998</v>
      </c>
      <c r="G554" s="38">
        <v>2808467.9999999995</v>
      </c>
      <c r="H554" s="38">
        <v>1524959.9999999998</v>
      </c>
      <c r="I554" s="39" t="s">
        <v>28</v>
      </c>
      <c r="J554" s="40"/>
      <c r="K554" s="41">
        <f t="shared" si="1"/>
        <v>127.07999999999998</v>
      </c>
      <c r="L554" s="30">
        <f t="shared" si="2"/>
        <v>4333427.9999999991</v>
      </c>
      <c r="M554" s="42"/>
    </row>
    <row r="555" spans="1:13" x14ac:dyDescent="0.25">
      <c r="A555" s="20"/>
      <c r="B555" s="43"/>
      <c r="C555" s="22"/>
      <c r="D555" s="23" t="s">
        <v>29</v>
      </c>
      <c r="E555" s="24">
        <v>45166</v>
      </c>
      <c r="F555" s="25">
        <v>171.70999999999998</v>
      </c>
      <c r="G555" s="26">
        <v>3794790.9999999995</v>
      </c>
      <c r="H555" s="26">
        <v>2060519.9999999998</v>
      </c>
      <c r="I555" s="27" t="s">
        <v>23</v>
      </c>
      <c r="J555" s="28"/>
      <c r="K555" s="41">
        <f t="shared" si="1"/>
        <v>171.70999999999998</v>
      </c>
      <c r="L555" s="30">
        <f t="shared" si="2"/>
        <v>5855310.9999999991</v>
      </c>
      <c r="M555" s="31"/>
    </row>
    <row r="556" spans="1:13" x14ac:dyDescent="0.25">
      <c r="A556" s="32"/>
      <c r="B556" s="74"/>
      <c r="C556" s="34"/>
      <c r="D556" s="35" t="s">
        <v>30</v>
      </c>
      <c r="E556" s="36">
        <v>45167</v>
      </c>
      <c r="F556" s="76">
        <v>173.55999999999997</v>
      </c>
      <c r="G556" s="38">
        <v>3835675.9999999995</v>
      </c>
      <c r="H556" s="38">
        <v>2082719.9999999998</v>
      </c>
      <c r="I556" s="39" t="s">
        <v>23</v>
      </c>
      <c r="J556" s="40"/>
      <c r="K556" s="41">
        <f t="shared" si="1"/>
        <v>173.55999999999997</v>
      </c>
      <c r="L556" s="30">
        <f t="shared" si="2"/>
        <v>5918395.9999999991</v>
      </c>
      <c r="M556" s="42"/>
    </row>
    <row r="557" spans="1:13" x14ac:dyDescent="0.25">
      <c r="A557" s="77"/>
      <c r="B557" s="78"/>
      <c r="C557" s="79"/>
      <c r="D557" s="80" t="s">
        <v>30</v>
      </c>
      <c r="E557" s="81">
        <v>45167</v>
      </c>
      <c r="F557" s="82">
        <v>-17.170000000000002</v>
      </c>
      <c r="G557" s="83">
        <v>-379457.00000000006</v>
      </c>
      <c r="H557" s="26"/>
      <c r="I557" s="84" t="s">
        <v>23</v>
      </c>
      <c r="J557" s="85">
        <f>+F557*-1</f>
        <v>17.170000000000002</v>
      </c>
      <c r="K557" s="41"/>
      <c r="L557" s="30">
        <f>+(J557*12000)</f>
        <v>206040.00000000003</v>
      </c>
      <c r="M557" s="88" t="s">
        <v>26</v>
      </c>
    </row>
    <row r="558" spans="1:13" x14ac:dyDescent="0.25">
      <c r="A558" s="32"/>
      <c r="B558" s="74"/>
      <c r="C558" s="34"/>
      <c r="D558" s="35" t="s">
        <v>31</v>
      </c>
      <c r="E558" s="36">
        <v>45168</v>
      </c>
      <c r="F558" s="75">
        <v>176.57</v>
      </c>
      <c r="G558" s="38">
        <v>3902197</v>
      </c>
      <c r="H558" s="38">
        <v>2118840</v>
      </c>
      <c r="I558" s="39" t="s">
        <v>23</v>
      </c>
      <c r="J558" s="40"/>
      <c r="K558" s="41">
        <f t="shared" si="1"/>
        <v>176.57</v>
      </c>
      <c r="L558" s="30">
        <f>+(F558*22100)+(F558*12000)</f>
        <v>6021037</v>
      </c>
      <c r="M558" s="42"/>
    </row>
    <row r="559" spans="1:13" x14ac:dyDescent="0.25">
      <c r="A559" s="55"/>
      <c r="B559" s="56"/>
      <c r="C559" s="57">
        <f>+C552-G560</f>
        <v>0</v>
      </c>
      <c r="D559" s="56" t="s">
        <v>32</v>
      </c>
      <c r="E559" s="58"/>
      <c r="F559" s="59">
        <f>SUM(F551:F558)</f>
        <v>970.59999999999991</v>
      </c>
      <c r="G559" s="60">
        <f>SUM(G551:G558)</f>
        <v>21450259.999999996</v>
      </c>
      <c r="H559" s="60">
        <f>SUM(H551:H558)</f>
        <v>11853239.999999998</v>
      </c>
      <c r="I559" s="61">
        <f>+G559+H559</f>
        <v>33303499.999999993</v>
      </c>
      <c r="J559" s="70">
        <f>+SUM(J551:J558,K551:K558)</f>
        <v>1004.9399999999998</v>
      </c>
      <c r="K559" s="70">
        <f>+SUM(K551:K558)</f>
        <v>987.76999999999975</v>
      </c>
      <c r="L559" s="61">
        <f>+SUM(L551:L558)</f>
        <v>33888997</v>
      </c>
      <c r="M559" s="60"/>
    </row>
    <row r="560" spans="1:13" x14ac:dyDescent="0.25">
      <c r="A560" s="56"/>
      <c r="B560" s="56"/>
      <c r="C560" s="56"/>
      <c r="D560" s="56"/>
      <c r="E560" s="62"/>
      <c r="F560" s="63"/>
      <c r="G560" s="64">
        <f>SUM(G559:H559)</f>
        <v>33303499.999999993</v>
      </c>
      <c r="H560" s="65"/>
      <c r="I560" s="66"/>
      <c r="J560" s="67"/>
      <c r="K560" s="68"/>
      <c r="L560" s="69"/>
      <c r="M560" s="60"/>
    </row>
    <row r="561" spans="1:13" ht="19.5" x14ac:dyDescent="0.25">
      <c r="A561" s="1" t="s">
        <v>0</v>
      </c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3"/>
    </row>
    <row r="562" spans="1:13" ht="38.25" x14ac:dyDescent="0.25">
      <c r="A562" s="4" t="s">
        <v>1</v>
      </c>
      <c r="B562" s="4" t="s">
        <v>2</v>
      </c>
      <c r="C562" s="5" t="s">
        <v>3</v>
      </c>
      <c r="D562" s="4" t="s">
        <v>4</v>
      </c>
      <c r="E562" s="5" t="s">
        <v>5</v>
      </c>
      <c r="F562" s="5" t="s">
        <v>6</v>
      </c>
      <c r="G562" s="6" t="s">
        <v>7</v>
      </c>
      <c r="H562" s="6" t="s">
        <v>8</v>
      </c>
      <c r="I562" s="4" t="s">
        <v>9</v>
      </c>
      <c r="J562" s="7"/>
      <c r="K562" s="8"/>
      <c r="L562" s="9"/>
      <c r="M562" s="4" t="s">
        <v>10</v>
      </c>
    </row>
    <row r="563" spans="1:13" x14ac:dyDescent="0.25">
      <c r="A563" s="10"/>
      <c r="B563" s="10"/>
      <c r="C563" s="5" t="s">
        <v>11</v>
      </c>
      <c r="D563" s="10"/>
      <c r="E563" s="5" t="s">
        <v>12</v>
      </c>
      <c r="F563" s="5" t="s">
        <v>13</v>
      </c>
      <c r="G563" s="11">
        <v>22100</v>
      </c>
      <c r="H563" s="11">
        <v>12000</v>
      </c>
      <c r="I563" s="10"/>
      <c r="J563" s="12"/>
      <c r="K563" s="13"/>
      <c r="L563" s="14"/>
      <c r="M563" s="10"/>
    </row>
    <row r="564" spans="1:13" x14ac:dyDescent="0.25">
      <c r="A564" s="15"/>
      <c r="B564" s="15"/>
      <c r="C564" s="15"/>
      <c r="D564" s="15"/>
      <c r="E564" s="16"/>
      <c r="F564" s="15"/>
      <c r="G564" s="17"/>
      <c r="H564" s="17"/>
      <c r="I564" s="15"/>
      <c r="J564" s="18" t="s">
        <v>14</v>
      </c>
      <c r="K564" s="18" t="s">
        <v>15</v>
      </c>
      <c r="L564" s="19" t="s">
        <v>16</v>
      </c>
      <c r="M564" s="15"/>
    </row>
    <row r="565" spans="1:13" x14ac:dyDescent="0.25">
      <c r="A565" s="20" t="s">
        <v>17</v>
      </c>
      <c r="B565" s="21" t="s">
        <v>18</v>
      </c>
      <c r="C565" s="22">
        <v>504518919</v>
      </c>
      <c r="D565" s="23" t="s">
        <v>19</v>
      </c>
      <c r="E565" s="24"/>
      <c r="F565" s="25"/>
      <c r="G565" s="26">
        <v>0</v>
      </c>
      <c r="H565" s="26">
        <v>0</v>
      </c>
      <c r="I565" s="27" t="s">
        <v>20</v>
      </c>
      <c r="J565" s="28"/>
      <c r="K565" s="41"/>
      <c r="L565" s="30"/>
      <c r="M565" s="31"/>
    </row>
    <row r="566" spans="1:13" x14ac:dyDescent="0.25">
      <c r="A566" s="32" t="s">
        <v>21</v>
      </c>
      <c r="B566" s="33">
        <v>2437</v>
      </c>
      <c r="C566" s="34">
        <v>3001141</v>
      </c>
      <c r="D566" s="35" t="s">
        <v>22</v>
      </c>
      <c r="E566" s="36"/>
      <c r="F566" s="37"/>
      <c r="G566" s="38">
        <v>0</v>
      </c>
      <c r="H566" s="38">
        <v>0</v>
      </c>
      <c r="I566" s="39" t="s">
        <v>23</v>
      </c>
      <c r="J566" s="40"/>
      <c r="K566" s="41"/>
      <c r="L566" s="30"/>
      <c r="M566" s="42"/>
    </row>
    <row r="567" spans="1:13" x14ac:dyDescent="0.25">
      <c r="A567" s="20" t="s">
        <v>24</v>
      </c>
      <c r="B567" s="43">
        <v>45169</v>
      </c>
      <c r="C567" s="22">
        <v>501517778</v>
      </c>
      <c r="D567" s="23" t="s">
        <v>25</v>
      </c>
      <c r="E567" s="24"/>
      <c r="F567" s="25"/>
      <c r="G567" s="26">
        <v>0</v>
      </c>
      <c r="H567" s="26">
        <v>0</v>
      </c>
      <c r="I567" s="27" t="s">
        <v>23</v>
      </c>
      <c r="J567" s="28"/>
      <c r="K567" s="41"/>
      <c r="L567" s="30"/>
      <c r="M567" s="31"/>
    </row>
    <row r="568" spans="1:13" x14ac:dyDescent="0.25">
      <c r="A568" s="32"/>
      <c r="B568" s="74"/>
      <c r="C568" s="34"/>
      <c r="D568" s="35" t="s">
        <v>27</v>
      </c>
      <c r="E568" s="36"/>
      <c r="F568" s="75"/>
      <c r="G568" s="38">
        <v>0</v>
      </c>
      <c r="H568" s="38">
        <v>0</v>
      </c>
      <c r="I568" s="39" t="s">
        <v>28</v>
      </c>
      <c r="J568" s="40"/>
      <c r="K568" s="41"/>
      <c r="L568" s="30"/>
      <c r="M568" s="42"/>
    </row>
    <row r="569" spans="1:13" x14ac:dyDescent="0.25">
      <c r="A569" s="20"/>
      <c r="B569" s="43"/>
      <c r="C569" s="22"/>
      <c r="D569" s="23" t="s">
        <v>29</v>
      </c>
      <c r="E569" s="24"/>
      <c r="F569" s="25"/>
      <c r="G569" s="26">
        <v>0</v>
      </c>
      <c r="H569" s="26">
        <v>0</v>
      </c>
      <c r="I569" s="27" t="s">
        <v>23</v>
      </c>
      <c r="J569" s="28"/>
      <c r="K569" s="41"/>
      <c r="L569" s="30"/>
      <c r="M569" s="31"/>
    </row>
    <row r="570" spans="1:13" x14ac:dyDescent="0.25">
      <c r="A570" s="32"/>
      <c r="B570" s="74"/>
      <c r="C570" s="34"/>
      <c r="D570" s="35" t="s">
        <v>30</v>
      </c>
      <c r="E570" s="36"/>
      <c r="F570" s="76"/>
      <c r="G570" s="38">
        <v>0</v>
      </c>
      <c r="H570" s="38">
        <v>0</v>
      </c>
      <c r="I570" s="39" t="s">
        <v>23</v>
      </c>
      <c r="J570" s="40"/>
      <c r="K570" s="41"/>
      <c r="L570" s="30"/>
      <c r="M570" s="42"/>
    </row>
    <row r="571" spans="1:13" x14ac:dyDescent="0.25">
      <c r="A571" s="77"/>
      <c r="B571" s="78"/>
      <c r="C571" s="79"/>
      <c r="D571" s="80" t="s">
        <v>30</v>
      </c>
      <c r="E571" s="81"/>
      <c r="F571" s="82"/>
      <c r="G571" s="83">
        <v>0</v>
      </c>
      <c r="H571" s="26"/>
      <c r="I571" s="84" t="s">
        <v>23</v>
      </c>
      <c r="J571" s="85"/>
      <c r="K571" s="41"/>
      <c r="L571" s="30"/>
      <c r="M571" s="88" t="s">
        <v>26</v>
      </c>
    </row>
    <row r="572" spans="1:13" x14ac:dyDescent="0.25">
      <c r="A572" s="32"/>
      <c r="B572" s="74"/>
      <c r="C572" s="34"/>
      <c r="D572" s="35" t="s">
        <v>31</v>
      </c>
      <c r="E572" s="36">
        <v>45169</v>
      </c>
      <c r="F572" s="75">
        <v>88.01</v>
      </c>
      <c r="G572" s="38">
        <v>1945021</v>
      </c>
      <c r="H572" s="38">
        <v>1056120</v>
      </c>
      <c r="I572" s="39" t="s">
        <v>23</v>
      </c>
      <c r="J572" s="40"/>
      <c r="K572" s="41">
        <f t="shared" ref="K572" si="3">+F572</f>
        <v>88.01</v>
      </c>
      <c r="L572" s="30">
        <f>+(F572*22100)+(F572*12000)</f>
        <v>3001141</v>
      </c>
      <c r="M572" s="42"/>
    </row>
    <row r="573" spans="1:13" x14ac:dyDescent="0.25">
      <c r="A573" s="55"/>
      <c r="B573" s="56"/>
      <c r="C573" s="57">
        <f>+C566-G574</f>
        <v>0</v>
      </c>
      <c r="D573" s="56" t="s">
        <v>32</v>
      </c>
      <c r="E573" s="58"/>
      <c r="F573" s="59">
        <f>SUM(F565:F572)</f>
        <v>88.01</v>
      </c>
      <c r="G573" s="60">
        <f>SUM(G565:G572)</f>
        <v>1945021</v>
      </c>
      <c r="H573" s="60">
        <f>SUM(H565:H572)</f>
        <v>1056120</v>
      </c>
      <c r="I573" s="61">
        <f>+G573+H573</f>
        <v>3001141</v>
      </c>
      <c r="J573" s="70">
        <f>+SUM(J565:J572,K565:K572)</f>
        <v>88.01</v>
      </c>
      <c r="K573" s="70">
        <f>+SUM(K565:K572)</f>
        <v>88.01</v>
      </c>
      <c r="L573" s="61">
        <f>+SUM(L565:L572)</f>
        <v>3001141</v>
      </c>
      <c r="M573" s="60"/>
    </row>
    <row r="574" spans="1:13" x14ac:dyDescent="0.25">
      <c r="A574" s="56"/>
      <c r="B574" s="56"/>
      <c r="C574" s="56"/>
      <c r="D574" s="56"/>
      <c r="E574" s="62"/>
      <c r="F574" s="63"/>
      <c r="G574" s="64">
        <f>SUM(G573:H573)</f>
        <v>3001141</v>
      </c>
      <c r="H574" s="65"/>
      <c r="I574" s="66"/>
      <c r="J574" s="67"/>
      <c r="K574" s="68"/>
      <c r="L574" s="69"/>
      <c r="M574" s="60"/>
    </row>
    <row r="575" spans="1:13" ht="19.5" x14ac:dyDescent="0.25">
      <c r="A575" s="1" t="s">
        <v>0</v>
      </c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3"/>
    </row>
    <row r="576" spans="1:13" ht="38.25" x14ac:dyDescent="0.25">
      <c r="A576" s="4" t="s">
        <v>1</v>
      </c>
      <c r="B576" s="4" t="s">
        <v>2</v>
      </c>
      <c r="C576" s="5" t="s">
        <v>3</v>
      </c>
      <c r="D576" s="4" t="s">
        <v>4</v>
      </c>
      <c r="E576" s="5" t="s">
        <v>5</v>
      </c>
      <c r="F576" s="5" t="s">
        <v>6</v>
      </c>
      <c r="G576" s="6" t="s">
        <v>7</v>
      </c>
      <c r="H576" s="6" t="s">
        <v>8</v>
      </c>
      <c r="I576" s="4" t="s">
        <v>9</v>
      </c>
      <c r="J576" s="7"/>
      <c r="K576" s="8"/>
      <c r="L576" s="9"/>
      <c r="M576" s="4" t="s">
        <v>10</v>
      </c>
    </row>
    <row r="577" spans="1:13" x14ac:dyDescent="0.25">
      <c r="A577" s="10"/>
      <c r="B577" s="10"/>
      <c r="C577" s="5" t="s">
        <v>11</v>
      </c>
      <c r="D577" s="10"/>
      <c r="E577" s="5" t="s">
        <v>12</v>
      </c>
      <c r="F577" s="5" t="s">
        <v>13</v>
      </c>
      <c r="G577" s="11">
        <v>22100</v>
      </c>
      <c r="H577" s="11">
        <v>12000</v>
      </c>
      <c r="I577" s="10"/>
      <c r="J577" s="12"/>
      <c r="K577" s="13"/>
      <c r="L577" s="14"/>
      <c r="M577" s="10"/>
    </row>
    <row r="578" spans="1:13" x14ac:dyDescent="0.25">
      <c r="A578" s="15"/>
      <c r="B578" s="15"/>
      <c r="C578" s="15"/>
      <c r="D578" s="15"/>
      <c r="E578" s="16"/>
      <c r="F578" s="15"/>
      <c r="G578" s="17"/>
      <c r="H578" s="17"/>
      <c r="I578" s="15"/>
      <c r="J578" s="18" t="s">
        <v>14</v>
      </c>
      <c r="K578" s="18" t="s">
        <v>15</v>
      </c>
      <c r="L578" s="19" t="s">
        <v>16</v>
      </c>
      <c r="M578" s="15"/>
    </row>
    <row r="579" spans="1:13" x14ac:dyDescent="0.25">
      <c r="A579" s="20" t="s">
        <v>17</v>
      </c>
      <c r="B579" s="21" t="s">
        <v>18</v>
      </c>
      <c r="C579" s="22">
        <v>501517778</v>
      </c>
      <c r="D579" s="23" t="s">
        <v>19</v>
      </c>
      <c r="E579" s="24"/>
      <c r="F579" s="25"/>
      <c r="G579" s="26">
        <v>0</v>
      </c>
      <c r="H579" s="26">
        <v>0</v>
      </c>
      <c r="I579" s="27" t="s">
        <v>20</v>
      </c>
      <c r="J579" s="28"/>
      <c r="K579" s="41">
        <f>+F579</f>
        <v>0</v>
      </c>
      <c r="L579" s="30">
        <f>+(F579*22100)+(F579*12000)</f>
        <v>0</v>
      </c>
      <c r="M579" s="31"/>
    </row>
    <row r="580" spans="1:13" x14ac:dyDescent="0.25">
      <c r="A580" s="32" t="s">
        <v>21</v>
      </c>
      <c r="B580" s="33">
        <v>2452</v>
      </c>
      <c r="C580" s="34">
        <v>32391716.999999993</v>
      </c>
      <c r="D580" s="35" t="s">
        <v>22</v>
      </c>
      <c r="E580" s="36">
        <v>45170</v>
      </c>
      <c r="F580" s="37">
        <v>147.64999999999998</v>
      </c>
      <c r="G580" s="38">
        <v>3263064.9999999995</v>
      </c>
      <c r="H580" s="38">
        <v>1771799.9999999998</v>
      </c>
      <c r="I580" s="39" t="s">
        <v>23</v>
      </c>
      <c r="J580" s="40"/>
      <c r="K580" s="41">
        <f>+F580</f>
        <v>147.64999999999998</v>
      </c>
      <c r="L580" s="30">
        <f>+(F580*22100)+(F580*12000)</f>
        <v>5034864.9999999991</v>
      </c>
      <c r="M580" s="42"/>
    </row>
    <row r="581" spans="1:13" x14ac:dyDescent="0.25">
      <c r="A581" s="20" t="s">
        <v>24</v>
      </c>
      <c r="B581" s="43">
        <v>45176</v>
      </c>
      <c r="C581" s="22">
        <v>469126061</v>
      </c>
      <c r="D581" s="23" t="s">
        <v>25</v>
      </c>
      <c r="E581" s="24">
        <v>45171</v>
      </c>
      <c r="F581" s="25">
        <v>107.57</v>
      </c>
      <c r="G581" s="26">
        <v>2377297</v>
      </c>
      <c r="H581" s="26">
        <v>1290840</v>
      </c>
      <c r="I581" s="27" t="s">
        <v>23</v>
      </c>
      <c r="J581" s="28"/>
      <c r="K581" s="41">
        <f t="shared" ref="K581:K586" si="4">+F581</f>
        <v>107.57</v>
      </c>
      <c r="L581" s="30">
        <f t="shared" ref="L581:L584" si="5">+(F581*22100)+(F581*12000)</f>
        <v>3668137</v>
      </c>
      <c r="M581" s="31"/>
    </row>
    <row r="582" spans="1:13" x14ac:dyDescent="0.25">
      <c r="A582" s="32"/>
      <c r="B582" s="74"/>
      <c r="C582" s="34"/>
      <c r="D582" s="35" t="s">
        <v>27</v>
      </c>
      <c r="E582" s="36">
        <v>45172</v>
      </c>
      <c r="F582" s="75">
        <v>197.81000000000006</v>
      </c>
      <c r="G582" s="38">
        <v>4371601.0000000009</v>
      </c>
      <c r="H582" s="38">
        <v>2373720.0000000009</v>
      </c>
      <c r="I582" s="39" t="s">
        <v>28</v>
      </c>
      <c r="J582" s="40"/>
      <c r="K582" s="41">
        <f t="shared" si="4"/>
        <v>197.81000000000006</v>
      </c>
      <c r="L582" s="30">
        <f t="shared" si="5"/>
        <v>6745321.0000000019</v>
      </c>
      <c r="M582" s="42"/>
    </row>
    <row r="583" spans="1:13" x14ac:dyDescent="0.25">
      <c r="A583" s="20"/>
      <c r="B583" s="43"/>
      <c r="C583" s="22"/>
      <c r="D583" s="23" t="s">
        <v>29</v>
      </c>
      <c r="E583" s="24">
        <v>45173</v>
      </c>
      <c r="F583" s="25">
        <v>173.91999999999996</v>
      </c>
      <c r="G583" s="26">
        <v>3843631.9999999991</v>
      </c>
      <c r="H583" s="26">
        <v>2087039.9999999995</v>
      </c>
      <c r="I583" s="27" t="s">
        <v>23</v>
      </c>
      <c r="J583" s="28"/>
      <c r="K583" s="41">
        <f t="shared" si="4"/>
        <v>173.91999999999996</v>
      </c>
      <c r="L583" s="30">
        <f t="shared" si="5"/>
        <v>5930671.9999999981</v>
      </c>
      <c r="M583" s="31"/>
    </row>
    <row r="584" spans="1:13" x14ac:dyDescent="0.25">
      <c r="A584" s="32"/>
      <c r="B584" s="74"/>
      <c r="C584" s="34"/>
      <c r="D584" s="35" t="s">
        <v>30</v>
      </c>
      <c r="E584" s="36">
        <v>45174</v>
      </c>
      <c r="F584" s="76">
        <v>151.35999999999999</v>
      </c>
      <c r="G584" s="38">
        <v>3345055.9999999995</v>
      </c>
      <c r="H584" s="38">
        <v>1816319.9999999998</v>
      </c>
      <c r="I584" s="39" t="s">
        <v>23</v>
      </c>
      <c r="J584" s="40"/>
      <c r="K584" s="41">
        <f t="shared" si="4"/>
        <v>151.35999999999999</v>
      </c>
      <c r="L584" s="30">
        <f t="shared" si="5"/>
        <v>5161375.9999999991</v>
      </c>
      <c r="M584" s="42"/>
    </row>
    <row r="585" spans="1:13" x14ac:dyDescent="0.25">
      <c r="A585" s="77"/>
      <c r="B585" s="78"/>
      <c r="C585" s="79"/>
      <c r="D585" s="80" t="s">
        <v>30</v>
      </c>
      <c r="E585" s="81">
        <v>45174</v>
      </c>
      <c r="F585" s="82">
        <v>-3.79</v>
      </c>
      <c r="G585" s="83">
        <v>-83759</v>
      </c>
      <c r="H585" s="26"/>
      <c r="I585" s="84" t="s">
        <v>23</v>
      </c>
      <c r="J585" s="85">
        <f>+F585*-1</f>
        <v>3.79</v>
      </c>
      <c r="K585" s="41"/>
      <c r="L585" s="30">
        <f>+(J585*12000)</f>
        <v>45480</v>
      </c>
      <c r="M585" s="88" t="s">
        <v>26</v>
      </c>
    </row>
    <row r="586" spans="1:13" x14ac:dyDescent="0.25">
      <c r="A586" s="32"/>
      <c r="B586" s="74"/>
      <c r="C586" s="34"/>
      <c r="D586" s="35" t="s">
        <v>31</v>
      </c>
      <c r="E586" s="36">
        <v>45175</v>
      </c>
      <c r="F586" s="75">
        <v>174.04999999999998</v>
      </c>
      <c r="G586" s="38">
        <v>3846504.9999999995</v>
      </c>
      <c r="H586" s="38">
        <v>2088599.9999999998</v>
      </c>
      <c r="I586" s="39" t="s">
        <v>23</v>
      </c>
      <c r="J586" s="40"/>
      <c r="K586" s="41">
        <f t="shared" si="4"/>
        <v>174.04999999999998</v>
      </c>
      <c r="L586" s="30">
        <f>+(F586*22100)+(F586*12000)</f>
        <v>5935104.9999999991</v>
      </c>
      <c r="M586" s="42"/>
    </row>
    <row r="587" spans="1:13" x14ac:dyDescent="0.25">
      <c r="A587" s="55"/>
      <c r="B587" s="56"/>
      <c r="C587" s="57">
        <f>+C580-G588</f>
        <v>0</v>
      </c>
      <c r="D587" s="56" t="s">
        <v>32</v>
      </c>
      <c r="E587" s="58"/>
      <c r="F587" s="59">
        <f>SUM(F579:F586)</f>
        <v>948.57</v>
      </c>
      <c r="G587" s="60">
        <f>SUM(G579:G586)</f>
        <v>20963397</v>
      </c>
      <c r="H587" s="60">
        <f>SUM(H579:H586)</f>
        <v>11428320</v>
      </c>
      <c r="I587" s="61">
        <f>+G587+H587</f>
        <v>32391717</v>
      </c>
      <c r="J587" s="70">
        <f>+SUM(J579:J586,K579:K586)</f>
        <v>956.15</v>
      </c>
      <c r="K587" s="70">
        <f>+SUM(K579:K586)</f>
        <v>952.36</v>
      </c>
      <c r="L587" s="61">
        <f>+SUM(L579:L586)</f>
        <v>32520956</v>
      </c>
      <c r="M587" s="60"/>
    </row>
    <row r="588" spans="1:13" x14ac:dyDescent="0.25">
      <c r="A588" s="56"/>
      <c r="B588" s="56"/>
      <c r="C588" s="56"/>
      <c r="D588" s="56"/>
      <c r="E588" s="62"/>
      <c r="F588" s="63"/>
      <c r="G588" s="64">
        <f>SUM(G587:H587)</f>
        <v>32391717</v>
      </c>
      <c r="H588" s="65"/>
      <c r="I588" s="66"/>
      <c r="J588" s="67"/>
      <c r="K588" s="68"/>
      <c r="L588" s="69"/>
      <c r="M588" s="60"/>
    </row>
    <row r="589" spans="1:13" ht="19.5" x14ac:dyDescent="0.25">
      <c r="A589" s="1" t="s">
        <v>0</v>
      </c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3"/>
    </row>
    <row r="590" spans="1:13" ht="38.25" x14ac:dyDescent="0.25">
      <c r="A590" s="4" t="s">
        <v>1</v>
      </c>
      <c r="B590" s="4" t="s">
        <v>2</v>
      </c>
      <c r="C590" s="5" t="s">
        <v>3</v>
      </c>
      <c r="D590" s="4" t="s">
        <v>4</v>
      </c>
      <c r="E590" s="5" t="s">
        <v>5</v>
      </c>
      <c r="F590" s="5" t="s">
        <v>6</v>
      </c>
      <c r="G590" s="6" t="s">
        <v>7</v>
      </c>
      <c r="H590" s="6" t="s">
        <v>8</v>
      </c>
      <c r="I590" s="4" t="s">
        <v>9</v>
      </c>
      <c r="J590" s="7"/>
      <c r="K590" s="8"/>
      <c r="L590" s="9"/>
      <c r="M590" s="4" t="s">
        <v>10</v>
      </c>
    </row>
    <row r="591" spans="1:13" x14ac:dyDescent="0.25">
      <c r="A591" s="10"/>
      <c r="B591" s="10"/>
      <c r="C591" s="5" t="s">
        <v>11</v>
      </c>
      <c r="D591" s="10"/>
      <c r="E591" s="5" t="s">
        <v>12</v>
      </c>
      <c r="F591" s="5" t="s">
        <v>13</v>
      </c>
      <c r="G591" s="11">
        <v>22100</v>
      </c>
      <c r="H591" s="11">
        <v>12000</v>
      </c>
      <c r="I591" s="10"/>
      <c r="J591" s="12"/>
      <c r="K591" s="13"/>
      <c r="L591" s="14"/>
      <c r="M591" s="10"/>
    </row>
    <row r="592" spans="1:13" x14ac:dyDescent="0.25">
      <c r="A592" s="15"/>
      <c r="B592" s="15"/>
      <c r="C592" s="15"/>
      <c r="D592" s="15"/>
      <c r="E592" s="16"/>
      <c r="F592" s="15"/>
      <c r="G592" s="17"/>
      <c r="H592" s="17"/>
      <c r="I592" s="15"/>
      <c r="J592" s="18" t="s">
        <v>14</v>
      </c>
      <c r="K592" s="18" t="s">
        <v>15</v>
      </c>
      <c r="L592" s="19" t="s">
        <v>16</v>
      </c>
      <c r="M592" s="15"/>
    </row>
    <row r="593" spans="1:13" x14ac:dyDescent="0.25">
      <c r="A593" s="20" t="s">
        <v>17</v>
      </c>
      <c r="B593" s="21" t="s">
        <v>18</v>
      </c>
      <c r="C593" s="22">
        <v>469126061</v>
      </c>
      <c r="D593" s="23" t="s">
        <v>19</v>
      </c>
      <c r="E593" s="24">
        <v>45176</v>
      </c>
      <c r="F593" s="25">
        <v>81.94</v>
      </c>
      <c r="G593" s="26">
        <v>1810874</v>
      </c>
      <c r="H593" s="26">
        <v>983280</v>
      </c>
      <c r="I593" s="27" t="s">
        <v>20</v>
      </c>
      <c r="J593" s="28"/>
      <c r="K593" s="41">
        <f>+F593</f>
        <v>81.94</v>
      </c>
      <c r="L593" s="30">
        <f>+(F593*22100)+(F593*12000)</f>
        <v>2794154</v>
      </c>
      <c r="M593" s="31"/>
    </row>
    <row r="594" spans="1:13" x14ac:dyDescent="0.25">
      <c r="A594" s="32" t="s">
        <v>21</v>
      </c>
      <c r="B594" s="33">
        <v>2457</v>
      </c>
      <c r="C594" s="34">
        <v>28895026.999999993</v>
      </c>
      <c r="D594" s="35" t="s">
        <v>22</v>
      </c>
      <c r="E594" s="36">
        <v>45177</v>
      </c>
      <c r="F594" s="37">
        <v>147.41999999999999</v>
      </c>
      <c r="G594" s="38">
        <v>3257981.9999999995</v>
      </c>
      <c r="H594" s="38">
        <v>1769039.9999999998</v>
      </c>
      <c r="I594" s="39" t="s">
        <v>23</v>
      </c>
      <c r="J594" s="40"/>
      <c r="K594" s="41">
        <f>+F594</f>
        <v>147.41999999999999</v>
      </c>
      <c r="L594" s="30">
        <f>+(F594*22100)+(F594*12000)</f>
        <v>5027021.9999999991</v>
      </c>
      <c r="M594" s="42"/>
    </row>
    <row r="595" spans="1:13" x14ac:dyDescent="0.25">
      <c r="A595" s="20" t="s">
        <v>24</v>
      </c>
      <c r="B595" s="43">
        <v>45187</v>
      </c>
      <c r="C595" s="22">
        <v>440231034</v>
      </c>
      <c r="D595" s="23" t="s">
        <v>25</v>
      </c>
      <c r="E595" s="24">
        <v>45178</v>
      </c>
      <c r="F595" s="25">
        <v>104.19</v>
      </c>
      <c r="G595" s="26">
        <v>2302599</v>
      </c>
      <c r="H595" s="26">
        <v>1250280</v>
      </c>
      <c r="I595" s="27" t="s">
        <v>23</v>
      </c>
      <c r="J595" s="28"/>
      <c r="K595" s="41">
        <f>+F595</f>
        <v>104.19</v>
      </c>
      <c r="L595" s="30">
        <f>+(F595*22100)+(F595*12000)</f>
        <v>3552879</v>
      </c>
      <c r="M595" s="31"/>
    </row>
    <row r="596" spans="1:13" x14ac:dyDescent="0.25">
      <c r="A596" s="32"/>
      <c r="B596" s="74"/>
      <c r="C596" s="34"/>
      <c r="D596" s="35" t="s">
        <v>27</v>
      </c>
      <c r="E596" s="36"/>
      <c r="F596" s="75"/>
      <c r="G596" s="38">
        <v>0</v>
      </c>
      <c r="H596" s="38">
        <v>0</v>
      </c>
      <c r="I596" s="39" t="s">
        <v>28</v>
      </c>
      <c r="J596" s="40"/>
      <c r="K596" s="41"/>
      <c r="L596" s="30"/>
      <c r="M596" s="42"/>
    </row>
    <row r="597" spans="1:13" x14ac:dyDescent="0.25">
      <c r="A597" s="20"/>
      <c r="B597" s="43"/>
      <c r="C597" s="22"/>
      <c r="D597" s="23" t="s">
        <v>29</v>
      </c>
      <c r="E597" s="24">
        <v>45180</v>
      </c>
      <c r="F597" s="25">
        <v>173.70999999999998</v>
      </c>
      <c r="G597" s="26">
        <v>3838990.9999999995</v>
      </c>
      <c r="H597" s="26">
        <v>2084519.9999999998</v>
      </c>
      <c r="I597" s="27" t="s">
        <v>23</v>
      </c>
      <c r="J597" s="28"/>
      <c r="K597" s="41">
        <f>+F597</f>
        <v>173.70999999999998</v>
      </c>
      <c r="L597" s="30">
        <f>+(F597*22100)+(F597*12000)</f>
        <v>5923510.9999999991</v>
      </c>
      <c r="M597" s="31"/>
    </row>
    <row r="598" spans="1:13" x14ac:dyDescent="0.25">
      <c r="A598" s="32"/>
      <c r="B598" s="74"/>
      <c r="C598" s="34"/>
      <c r="D598" s="35" t="s">
        <v>30</v>
      </c>
      <c r="E598" s="36">
        <v>45181</v>
      </c>
      <c r="F598" s="76">
        <v>160.01999999999998</v>
      </c>
      <c r="G598" s="38">
        <v>3536441.9999999995</v>
      </c>
      <c r="H598" s="38">
        <v>1920239.9999999998</v>
      </c>
      <c r="I598" s="39" t="s">
        <v>23</v>
      </c>
      <c r="J598" s="40"/>
      <c r="K598" s="41">
        <f>+F598</f>
        <v>160.01999999999998</v>
      </c>
      <c r="L598" s="30">
        <f>+(F598*22100)+(F598*12000)</f>
        <v>5456681.9999999991</v>
      </c>
      <c r="M598" s="42"/>
    </row>
    <row r="599" spans="1:13" x14ac:dyDescent="0.25">
      <c r="A599" s="77"/>
      <c r="B599" s="78"/>
      <c r="C599" s="79"/>
      <c r="D599" s="80" t="s">
        <v>30</v>
      </c>
      <c r="E599" s="81">
        <v>45181</v>
      </c>
      <c r="F599" s="82">
        <v>-3.67</v>
      </c>
      <c r="G599" s="83">
        <v>-81107</v>
      </c>
      <c r="H599" s="26"/>
      <c r="I599" s="84" t="s">
        <v>23</v>
      </c>
      <c r="J599" s="85">
        <v>3.67</v>
      </c>
      <c r="K599" s="41"/>
      <c r="L599" s="30">
        <f>+(J599*12000)</f>
        <v>44040</v>
      </c>
      <c r="M599" s="88" t="s">
        <v>26</v>
      </c>
    </row>
    <row r="600" spans="1:13" x14ac:dyDescent="0.25">
      <c r="A600" s="32"/>
      <c r="B600" s="74"/>
      <c r="C600" s="34"/>
      <c r="D600" s="35" t="s">
        <v>31</v>
      </c>
      <c r="E600" s="36">
        <v>45182</v>
      </c>
      <c r="F600" s="75">
        <v>182.46</v>
      </c>
      <c r="G600" s="38">
        <v>4032366</v>
      </c>
      <c r="H600" s="38">
        <v>2189520</v>
      </c>
      <c r="I600" s="39" t="s">
        <v>23</v>
      </c>
      <c r="J600" s="40"/>
      <c r="K600" s="41">
        <f>+F600</f>
        <v>182.46</v>
      </c>
      <c r="L600" s="30">
        <f>+(F600*22100)+(F600*12000)</f>
        <v>6221886</v>
      </c>
      <c r="M600" s="42"/>
    </row>
    <row r="601" spans="1:13" x14ac:dyDescent="0.25">
      <c r="A601" s="55"/>
      <c r="B601" s="56"/>
      <c r="C601" s="57">
        <f>+C594-G602</f>
        <v>0</v>
      </c>
      <c r="D601" s="56" t="s">
        <v>32</v>
      </c>
      <c r="E601" s="58"/>
      <c r="F601" s="59">
        <f>SUM(F593:F600)</f>
        <v>846.07</v>
      </c>
      <c r="G601" s="60">
        <f>SUM(G593:G600)</f>
        <v>18698147</v>
      </c>
      <c r="H601" s="60">
        <f>SUM(H593:H600)</f>
        <v>10196880</v>
      </c>
      <c r="I601" s="61">
        <f>+G601+H601</f>
        <v>28895027</v>
      </c>
      <c r="J601" s="70">
        <f>+SUM(J593:J600,K593:K600)</f>
        <v>853.41</v>
      </c>
      <c r="K601" s="70">
        <f>+SUM(K593:K600)</f>
        <v>849.74</v>
      </c>
      <c r="L601" s="61">
        <f>+SUM(L593:L600)</f>
        <v>29020174</v>
      </c>
      <c r="M601" s="60"/>
    </row>
    <row r="602" spans="1:13" x14ac:dyDescent="0.25">
      <c r="A602" s="56"/>
      <c r="B602" s="56"/>
      <c r="C602" s="56"/>
      <c r="D602" s="56"/>
      <c r="E602" s="62"/>
      <c r="F602" s="63"/>
      <c r="G602" s="64">
        <f>SUM(G601:H601)</f>
        <v>28895027</v>
      </c>
      <c r="H602" s="65"/>
      <c r="I602" s="66"/>
      <c r="J602" s="67"/>
      <c r="K602" s="68"/>
      <c r="L602" s="69"/>
      <c r="M602" s="60"/>
    </row>
    <row r="603" spans="1:13" ht="19.5" x14ac:dyDescent="0.25">
      <c r="A603" s="1" t="s">
        <v>0</v>
      </c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3"/>
    </row>
    <row r="604" spans="1:13" ht="38.25" x14ac:dyDescent="0.25">
      <c r="A604" s="4" t="s">
        <v>1</v>
      </c>
      <c r="B604" s="4" t="s">
        <v>2</v>
      </c>
      <c r="C604" s="5" t="s">
        <v>3</v>
      </c>
      <c r="D604" s="4" t="s">
        <v>4</v>
      </c>
      <c r="E604" s="5" t="s">
        <v>5</v>
      </c>
      <c r="F604" s="5" t="s">
        <v>6</v>
      </c>
      <c r="G604" s="6" t="s">
        <v>7</v>
      </c>
      <c r="H604" s="6" t="s">
        <v>8</v>
      </c>
      <c r="I604" s="4" t="s">
        <v>9</v>
      </c>
      <c r="J604" s="7"/>
      <c r="K604" s="8"/>
      <c r="L604" s="9"/>
      <c r="M604" s="4" t="s">
        <v>10</v>
      </c>
    </row>
    <row r="605" spans="1:13" x14ac:dyDescent="0.25">
      <c r="A605" s="10"/>
      <c r="B605" s="10"/>
      <c r="C605" s="5" t="s">
        <v>11</v>
      </c>
      <c r="D605" s="10"/>
      <c r="E605" s="5" t="s">
        <v>12</v>
      </c>
      <c r="F605" s="5" t="s">
        <v>13</v>
      </c>
      <c r="G605" s="11">
        <v>22100</v>
      </c>
      <c r="H605" s="11">
        <v>12000</v>
      </c>
      <c r="I605" s="10"/>
      <c r="J605" s="12"/>
      <c r="K605" s="13"/>
      <c r="L605" s="14"/>
      <c r="M605" s="10"/>
    </row>
    <row r="606" spans="1:13" x14ac:dyDescent="0.25">
      <c r="A606" s="15"/>
      <c r="B606" s="15"/>
      <c r="C606" s="15"/>
      <c r="D606" s="15"/>
      <c r="E606" s="16"/>
      <c r="F606" s="15"/>
      <c r="G606" s="17"/>
      <c r="H606" s="17"/>
      <c r="I606" s="15"/>
      <c r="J606" s="18" t="s">
        <v>14</v>
      </c>
      <c r="K606" s="18" t="s">
        <v>15</v>
      </c>
      <c r="L606" s="19" t="s">
        <v>16</v>
      </c>
      <c r="M606" s="15"/>
    </row>
    <row r="607" spans="1:13" x14ac:dyDescent="0.25">
      <c r="A607" s="20" t="s">
        <v>17</v>
      </c>
      <c r="B607" s="21" t="s">
        <v>18</v>
      </c>
      <c r="C607" s="22">
        <v>440231034</v>
      </c>
      <c r="D607" s="23" t="s">
        <v>19</v>
      </c>
      <c r="E607" s="24">
        <v>45183</v>
      </c>
      <c r="F607" s="25">
        <v>75.19</v>
      </c>
      <c r="G607" s="26">
        <v>1661699</v>
      </c>
      <c r="H607" s="26">
        <v>902280</v>
      </c>
      <c r="I607" s="27" t="s">
        <v>20</v>
      </c>
      <c r="J607" s="28"/>
      <c r="K607" s="41">
        <f>+F607</f>
        <v>75.19</v>
      </c>
      <c r="L607" s="30">
        <f>+(F607*22100)+(F607*12000)</f>
        <v>2563979</v>
      </c>
      <c r="M607" s="31"/>
    </row>
    <row r="608" spans="1:13" x14ac:dyDescent="0.25">
      <c r="A608" s="32" t="s">
        <v>21</v>
      </c>
      <c r="B608" s="33">
        <v>2462</v>
      </c>
      <c r="C608" s="34">
        <v>27538011.999999993</v>
      </c>
      <c r="D608" s="35" t="s">
        <v>22</v>
      </c>
      <c r="E608" s="36">
        <v>45184</v>
      </c>
      <c r="F608" s="37">
        <v>5.31</v>
      </c>
      <c r="G608" s="38">
        <v>117350.99999999999</v>
      </c>
      <c r="H608" s="38">
        <v>63719.999999999993</v>
      </c>
      <c r="I608" s="39" t="s">
        <v>23</v>
      </c>
      <c r="J608" s="40"/>
      <c r="K608" s="41">
        <f>+F608</f>
        <v>5.31</v>
      </c>
      <c r="L608" s="30">
        <f>+(F608*22100)+(F608*12000)</f>
        <v>181070.99999999997</v>
      </c>
      <c r="M608" s="42"/>
    </row>
    <row r="609" spans="1:13" x14ac:dyDescent="0.25">
      <c r="A609" s="20" t="s">
        <v>24</v>
      </c>
      <c r="B609" s="43">
        <v>45190</v>
      </c>
      <c r="C609" s="22">
        <v>412693022</v>
      </c>
      <c r="D609" s="23" t="s">
        <v>25</v>
      </c>
      <c r="E609" s="24">
        <v>45185</v>
      </c>
      <c r="F609" s="25">
        <v>94.33</v>
      </c>
      <c r="G609" s="26">
        <v>2084693</v>
      </c>
      <c r="H609" s="26">
        <v>1131960</v>
      </c>
      <c r="I609" s="27" t="s">
        <v>23</v>
      </c>
      <c r="J609" s="28"/>
      <c r="K609" s="41">
        <f>+F609</f>
        <v>94.33</v>
      </c>
      <c r="L609" s="30">
        <f>+(F609*22100)+(F609*12000)</f>
        <v>3216653</v>
      </c>
      <c r="M609" s="31"/>
    </row>
    <row r="610" spans="1:13" x14ac:dyDescent="0.25">
      <c r="A610" s="32"/>
      <c r="B610" s="74"/>
      <c r="C610" s="34"/>
      <c r="D610" s="35" t="s">
        <v>27</v>
      </c>
      <c r="E610" s="36" t="s">
        <v>49</v>
      </c>
      <c r="F610" s="75">
        <v>0</v>
      </c>
      <c r="G610" s="38">
        <v>0</v>
      </c>
      <c r="H610" s="38">
        <v>0</v>
      </c>
      <c r="I610" s="39" t="s">
        <v>28</v>
      </c>
      <c r="J610" s="40"/>
      <c r="K610" s="41"/>
      <c r="L610" s="30"/>
      <c r="M610" s="42"/>
    </row>
    <row r="611" spans="1:13" x14ac:dyDescent="0.25">
      <c r="A611" s="20"/>
      <c r="B611" s="43"/>
      <c r="C611" s="22"/>
      <c r="D611" s="23" t="s">
        <v>29</v>
      </c>
      <c r="E611" s="24">
        <v>45187</v>
      </c>
      <c r="F611" s="25">
        <v>189.46999999999994</v>
      </c>
      <c r="G611" s="26">
        <v>4187286.9999999986</v>
      </c>
      <c r="H611" s="26">
        <v>2273639.9999999995</v>
      </c>
      <c r="I611" s="27" t="s">
        <v>23</v>
      </c>
      <c r="J611" s="28"/>
      <c r="K611" s="41">
        <f>+F611</f>
        <v>189.46999999999994</v>
      </c>
      <c r="L611" s="30">
        <f>+(F611*22100)+(F611*12000)</f>
        <v>6460926.9999999981</v>
      </c>
      <c r="M611" s="31"/>
    </row>
    <row r="612" spans="1:13" x14ac:dyDescent="0.25">
      <c r="A612" s="32"/>
      <c r="B612" s="74"/>
      <c r="C612" s="34"/>
      <c r="D612" s="35" t="s">
        <v>30</v>
      </c>
      <c r="E612" s="36">
        <v>45188</v>
      </c>
      <c r="F612" s="76">
        <v>269.87</v>
      </c>
      <c r="G612" s="38">
        <v>5964127</v>
      </c>
      <c r="H612" s="38">
        <v>3238440</v>
      </c>
      <c r="I612" s="39" t="s">
        <v>23</v>
      </c>
      <c r="J612" s="40"/>
      <c r="K612" s="41">
        <f>+F612</f>
        <v>269.87</v>
      </c>
      <c r="L612" s="30">
        <f>+(F612*22100)+(F612*12000)</f>
        <v>9202567</v>
      </c>
      <c r="M612" s="42"/>
    </row>
    <row r="613" spans="1:13" x14ac:dyDescent="0.25">
      <c r="A613" s="77"/>
      <c r="B613" s="78"/>
      <c r="C613" s="79"/>
      <c r="D613" s="80" t="s">
        <v>30</v>
      </c>
      <c r="E613" s="81">
        <v>45188</v>
      </c>
      <c r="F613" s="82">
        <v>-4.1100000000000003</v>
      </c>
      <c r="G613" s="83">
        <v>-90831</v>
      </c>
      <c r="H613" s="26"/>
      <c r="I613" s="84" t="s">
        <v>23</v>
      </c>
      <c r="J613" s="85">
        <v>4.1100000000000003</v>
      </c>
      <c r="K613" s="41"/>
      <c r="L613" s="30">
        <f>+(J613*12000)</f>
        <v>49320.000000000007</v>
      </c>
      <c r="M613" s="88" t="s">
        <v>26</v>
      </c>
    </row>
    <row r="614" spans="1:13" x14ac:dyDescent="0.25">
      <c r="A614" s="32"/>
      <c r="B614" s="74"/>
      <c r="C614" s="34"/>
      <c r="D614" s="35" t="s">
        <v>31</v>
      </c>
      <c r="E614" s="36">
        <v>45189</v>
      </c>
      <c r="F614" s="75">
        <v>176.05999999999997</v>
      </c>
      <c r="G614" s="38">
        <v>3890925.9999999995</v>
      </c>
      <c r="H614" s="38">
        <v>2112719.9999999995</v>
      </c>
      <c r="I614" s="39" t="s">
        <v>23</v>
      </c>
      <c r="J614" s="40"/>
      <c r="K614" s="41">
        <f>+F614</f>
        <v>176.05999999999997</v>
      </c>
      <c r="L614" s="30">
        <f>+(F614*22100)+(F614*12000)</f>
        <v>6003645.9999999991</v>
      </c>
      <c r="M614" s="42"/>
    </row>
    <row r="615" spans="1:13" x14ac:dyDescent="0.25">
      <c r="A615" s="55"/>
      <c r="B615" s="56"/>
      <c r="C615" s="57">
        <f>+C608-G616</f>
        <v>0</v>
      </c>
      <c r="D615" s="56" t="s">
        <v>32</v>
      </c>
      <c r="E615" s="58"/>
      <c r="F615" s="59">
        <f>SUM(F607:F614)</f>
        <v>806.11999999999989</v>
      </c>
      <c r="G615" s="60">
        <f>SUM(G607:G614)</f>
        <v>17815251.999999996</v>
      </c>
      <c r="H615" s="60">
        <f>SUM(H607:H614)</f>
        <v>9722760</v>
      </c>
      <c r="I615" s="61">
        <f>+G615+H615</f>
        <v>27538011.999999996</v>
      </c>
      <c r="J615" s="70">
        <f>+SUM(J607:J614,K607:K614)</f>
        <v>814.33999999999992</v>
      </c>
      <c r="K615" s="70">
        <f>+SUM(K607:K614)</f>
        <v>810.2299999999999</v>
      </c>
      <c r="L615" s="61">
        <f>+SUM(L607:L614)</f>
        <v>27678163</v>
      </c>
      <c r="M615" s="60"/>
    </row>
    <row r="616" spans="1:13" x14ac:dyDescent="0.25">
      <c r="A616" s="56"/>
      <c r="B616" s="56"/>
      <c r="C616" s="56"/>
      <c r="D616" s="56"/>
      <c r="E616" s="62"/>
      <c r="F616" s="63"/>
      <c r="G616" s="64">
        <f>SUM(G615:H615)</f>
        <v>27538011.999999996</v>
      </c>
      <c r="H616" s="65"/>
      <c r="I616" s="66"/>
      <c r="J616" s="67"/>
      <c r="K616" s="68"/>
      <c r="L616" s="69"/>
      <c r="M616" s="60"/>
    </row>
    <row r="617" spans="1:13" ht="19.5" x14ac:dyDescent="0.25">
      <c r="A617" s="1" t="s">
        <v>0</v>
      </c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3"/>
    </row>
    <row r="618" spans="1:13" ht="38.25" x14ac:dyDescent="0.25">
      <c r="A618" s="4" t="s">
        <v>1</v>
      </c>
      <c r="B618" s="4" t="s">
        <v>2</v>
      </c>
      <c r="C618" s="5" t="s">
        <v>3</v>
      </c>
      <c r="D618" s="4" t="s">
        <v>4</v>
      </c>
      <c r="E618" s="5" t="s">
        <v>5</v>
      </c>
      <c r="F618" s="5" t="s">
        <v>6</v>
      </c>
      <c r="G618" s="6" t="s">
        <v>7</v>
      </c>
      <c r="H618" s="6" t="s">
        <v>8</v>
      </c>
      <c r="I618" s="4" t="s">
        <v>9</v>
      </c>
      <c r="J618" s="7"/>
      <c r="K618" s="8"/>
      <c r="L618" s="9"/>
      <c r="M618" s="4" t="s">
        <v>10</v>
      </c>
    </row>
    <row r="619" spans="1:13" x14ac:dyDescent="0.25">
      <c r="A619" s="10"/>
      <c r="B619" s="10"/>
      <c r="C619" s="5" t="s">
        <v>11</v>
      </c>
      <c r="D619" s="10"/>
      <c r="E619" s="5" t="s">
        <v>12</v>
      </c>
      <c r="F619" s="5" t="s">
        <v>13</v>
      </c>
      <c r="G619" s="11">
        <v>22100</v>
      </c>
      <c r="H619" s="11">
        <v>12000</v>
      </c>
      <c r="I619" s="10"/>
      <c r="J619" s="12"/>
      <c r="K619" s="13"/>
      <c r="L619" s="14"/>
      <c r="M619" s="10"/>
    </row>
    <row r="620" spans="1:13" x14ac:dyDescent="0.25">
      <c r="A620" s="15"/>
      <c r="B620" s="15"/>
      <c r="C620" s="15"/>
      <c r="D620" s="15"/>
      <c r="E620" s="16"/>
      <c r="F620" s="15"/>
      <c r="G620" s="17"/>
      <c r="H620" s="17"/>
      <c r="I620" s="15"/>
      <c r="J620" s="18" t="s">
        <v>14</v>
      </c>
      <c r="K620" s="18" t="s">
        <v>15</v>
      </c>
      <c r="L620" s="19" t="s">
        <v>16</v>
      </c>
      <c r="M620" s="15"/>
    </row>
    <row r="621" spans="1:13" x14ac:dyDescent="0.25">
      <c r="A621" s="20" t="s">
        <v>17</v>
      </c>
      <c r="B621" s="21" t="s">
        <v>18</v>
      </c>
      <c r="C621" s="22">
        <v>412693022</v>
      </c>
      <c r="D621" s="23" t="s">
        <v>19</v>
      </c>
      <c r="E621" s="24">
        <v>45190</v>
      </c>
      <c r="F621" s="25">
        <v>86.99</v>
      </c>
      <c r="G621" s="26">
        <v>1922479</v>
      </c>
      <c r="H621" s="26">
        <v>1043879.9999999999</v>
      </c>
      <c r="I621" s="27" t="s">
        <v>20</v>
      </c>
      <c r="J621" s="28"/>
      <c r="K621" s="29">
        <f>+F621</f>
        <v>86.99</v>
      </c>
      <c r="L621" s="30">
        <f>+(F621*22100)+(F621*12000)</f>
        <v>2966359</v>
      </c>
      <c r="M621" s="31"/>
    </row>
    <row r="622" spans="1:13" x14ac:dyDescent="0.25">
      <c r="A622" s="32" t="s">
        <v>21</v>
      </c>
      <c r="B622" s="33">
        <v>2473</v>
      </c>
      <c r="C622" s="34">
        <v>28160400.000000011</v>
      </c>
      <c r="D622" s="35" t="s">
        <v>22</v>
      </c>
      <c r="E622" s="36">
        <v>45191</v>
      </c>
      <c r="F622" s="37">
        <v>140.32000000000002</v>
      </c>
      <c r="G622" s="38">
        <v>3101072.0000000005</v>
      </c>
      <c r="H622" s="38">
        <v>1683840.0000000002</v>
      </c>
      <c r="I622" s="39" t="s">
        <v>23</v>
      </c>
      <c r="J622" s="40"/>
      <c r="K622" s="29">
        <f>+F622</f>
        <v>140.32000000000002</v>
      </c>
      <c r="L622" s="30">
        <f>+(F622*22100)+(F622*12000)</f>
        <v>4784912.0000000009</v>
      </c>
      <c r="M622" s="42"/>
    </row>
    <row r="623" spans="1:13" x14ac:dyDescent="0.25">
      <c r="A623" s="20" t="s">
        <v>24</v>
      </c>
      <c r="B623" s="43">
        <v>45197</v>
      </c>
      <c r="C623" s="22">
        <v>384532622</v>
      </c>
      <c r="D623" s="23" t="s">
        <v>25</v>
      </c>
      <c r="E623" s="24">
        <v>45192</v>
      </c>
      <c r="F623" s="25">
        <v>103.38</v>
      </c>
      <c r="G623" s="26">
        <v>2284698</v>
      </c>
      <c r="H623" s="26">
        <v>1240560</v>
      </c>
      <c r="I623" s="27" t="s">
        <v>23</v>
      </c>
      <c r="J623" s="28"/>
      <c r="K623" s="29">
        <f>+F623</f>
        <v>103.38</v>
      </c>
      <c r="L623" s="30">
        <f>+(F623*22100)+(F623*12000)</f>
        <v>3525258</v>
      </c>
      <c r="M623" s="31"/>
    </row>
    <row r="624" spans="1:13" x14ac:dyDescent="0.25">
      <c r="A624" s="32"/>
      <c r="B624" s="74"/>
      <c r="C624" s="34"/>
      <c r="D624" s="35" t="s">
        <v>27</v>
      </c>
      <c r="E624" s="36"/>
      <c r="F624" s="75"/>
      <c r="G624" s="38">
        <v>0</v>
      </c>
      <c r="H624" s="38">
        <v>0</v>
      </c>
      <c r="I624" s="39" t="s">
        <v>28</v>
      </c>
      <c r="J624" s="40"/>
      <c r="K624" s="29"/>
      <c r="L624" s="30"/>
      <c r="M624" s="42"/>
    </row>
    <row r="625" spans="1:13" x14ac:dyDescent="0.25">
      <c r="A625" s="20"/>
      <c r="B625" s="43"/>
      <c r="C625" s="22"/>
      <c r="D625" s="23" t="s">
        <v>29</v>
      </c>
      <c r="E625" s="24">
        <v>45194</v>
      </c>
      <c r="F625" s="25">
        <v>171.23999999999998</v>
      </c>
      <c r="G625" s="26">
        <v>3784403.9999999995</v>
      </c>
      <c r="H625" s="26">
        <v>2054879.9999999998</v>
      </c>
      <c r="I625" s="27" t="s">
        <v>23</v>
      </c>
      <c r="J625" s="28"/>
      <c r="K625" s="29">
        <f>+F625</f>
        <v>171.23999999999998</v>
      </c>
      <c r="L625" s="30">
        <f>+(F625*22100)+(F625*12000)</f>
        <v>5839283.9999999991</v>
      </c>
      <c r="M625" s="31"/>
    </row>
    <row r="626" spans="1:13" x14ac:dyDescent="0.25">
      <c r="A626" s="32"/>
      <c r="B626" s="74"/>
      <c r="C626" s="34"/>
      <c r="D626" s="35" t="s">
        <v>30</v>
      </c>
      <c r="E626" s="36">
        <v>45195</v>
      </c>
      <c r="F626" s="76">
        <v>157.93</v>
      </c>
      <c r="G626" s="38">
        <v>3490253</v>
      </c>
      <c r="H626" s="38">
        <v>1895160</v>
      </c>
      <c r="I626" s="39" t="s">
        <v>23</v>
      </c>
      <c r="J626" s="40"/>
      <c r="K626" s="29">
        <f>+F626</f>
        <v>157.93</v>
      </c>
      <c r="L626" s="30">
        <f>+(F626*22100)+(F626*12000)</f>
        <v>5385413</v>
      </c>
      <c r="M626" s="42"/>
    </row>
    <row r="627" spans="1:13" x14ac:dyDescent="0.25">
      <c r="A627" s="77"/>
      <c r="B627" s="78"/>
      <c r="C627" s="79"/>
      <c r="D627" s="80" t="s">
        <v>30</v>
      </c>
      <c r="E627" s="81">
        <v>45195</v>
      </c>
      <c r="F627" s="82">
        <v>-4.03</v>
      </c>
      <c r="G627" s="83">
        <v>-89063</v>
      </c>
      <c r="H627" s="26"/>
      <c r="I627" s="84" t="s">
        <v>23</v>
      </c>
      <c r="J627" s="41">
        <v>4.03</v>
      </c>
      <c r="K627" s="29"/>
      <c r="L627" s="30">
        <f>+(J627*12000)</f>
        <v>48360</v>
      </c>
      <c r="M627" s="88" t="s">
        <v>26</v>
      </c>
    </row>
    <row r="628" spans="1:13" x14ac:dyDescent="0.25">
      <c r="A628" s="32"/>
      <c r="B628" s="74"/>
      <c r="C628" s="34"/>
      <c r="D628" s="35" t="s">
        <v>31</v>
      </c>
      <c r="E628" s="36">
        <v>45196</v>
      </c>
      <c r="F628" s="75">
        <v>168.57000000000002</v>
      </c>
      <c r="G628" s="38">
        <v>3725397.0000000005</v>
      </c>
      <c r="H628" s="38">
        <v>2022840.0000000002</v>
      </c>
      <c r="I628" s="39" t="s">
        <v>23</v>
      </c>
      <c r="J628" s="40"/>
      <c r="K628" s="29">
        <f>+F628</f>
        <v>168.57000000000002</v>
      </c>
      <c r="L628" s="30">
        <f>+(F628*22100)+(F628*12000)</f>
        <v>5748237.0000000009</v>
      </c>
      <c r="M628" s="42"/>
    </row>
    <row r="629" spans="1:13" x14ac:dyDescent="0.25">
      <c r="A629" s="55"/>
      <c r="B629" s="56"/>
      <c r="C629" s="57">
        <f>+C622-G630</f>
        <v>0</v>
      </c>
      <c r="D629" s="56" t="s">
        <v>32</v>
      </c>
      <c r="E629" s="58"/>
      <c r="F629" s="59">
        <f>SUM(F621:F628)</f>
        <v>824.4</v>
      </c>
      <c r="G629" s="60">
        <f>SUM(G621:G628)</f>
        <v>18219240</v>
      </c>
      <c r="H629" s="60">
        <f>SUM(H621:H628)</f>
        <v>9941160</v>
      </c>
      <c r="I629" s="61">
        <f>+G629+H629</f>
        <v>28160400</v>
      </c>
      <c r="J629" s="70">
        <f>+SUM(J621:J628,K621:K628)</f>
        <v>832.46000000000015</v>
      </c>
      <c r="K629" s="70">
        <f>+SUM(K621:K628)</f>
        <v>828.43</v>
      </c>
      <c r="L629" s="61">
        <f>+SUM(L621:L628)</f>
        <v>28297823</v>
      </c>
      <c r="M629" s="60"/>
    </row>
    <row r="630" spans="1:13" x14ac:dyDescent="0.25">
      <c r="A630" s="56"/>
      <c r="B630" s="56"/>
      <c r="C630" s="56"/>
      <c r="D630" s="56"/>
      <c r="E630" s="89"/>
      <c r="F630" s="63">
        <f>+F621+F622+F623+F625+F626+F628</f>
        <v>828.43</v>
      </c>
      <c r="G630" s="64">
        <f>SUM(G629:H629)</f>
        <v>28160400</v>
      </c>
      <c r="H630" s="65"/>
      <c r="I630" s="66"/>
      <c r="J630" s="67"/>
      <c r="K630" s="68"/>
      <c r="L630" s="69"/>
      <c r="M630" s="60"/>
    </row>
    <row r="631" spans="1:13" ht="19.5" x14ac:dyDescent="0.25">
      <c r="A631" s="1" t="s">
        <v>0</v>
      </c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3"/>
    </row>
    <row r="632" spans="1:13" ht="38.25" x14ac:dyDescent="0.25">
      <c r="A632" s="4" t="s">
        <v>1</v>
      </c>
      <c r="B632" s="4" t="s">
        <v>2</v>
      </c>
      <c r="C632" s="5" t="s">
        <v>3</v>
      </c>
      <c r="D632" s="4" t="s">
        <v>4</v>
      </c>
      <c r="E632" s="5" t="s">
        <v>5</v>
      </c>
      <c r="F632" s="5" t="s">
        <v>6</v>
      </c>
      <c r="G632" s="6" t="s">
        <v>7</v>
      </c>
      <c r="H632" s="6" t="s">
        <v>8</v>
      </c>
      <c r="I632" s="4" t="s">
        <v>9</v>
      </c>
      <c r="J632" s="7"/>
      <c r="K632" s="8"/>
      <c r="L632" s="9"/>
      <c r="M632" s="4" t="s">
        <v>10</v>
      </c>
    </row>
    <row r="633" spans="1:13" x14ac:dyDescent="0.25">
      <c r="A633" s="10"/>
      <c r="B633" s="10"/>
      <c r="C633" s="5" t="s">
        <v>11</v>
      </c>
      <c r="D633" s="10"/>
      <c r="E633" s="5" t="s">
        <v>12</v>
      </c>
      <c r="F633" s="5" t="s">
        <v>13</v>
      </c>
      <c r="G633" s="11">
        <v>22100</v>
      </c>
      <c r="H633" s="11">
        <v>12000</v>
      </c>
      <c r="I633" s="10"/>
      <c r="J633" s="12"/>
      <c r="K633" s="13"/>
      <c r="L633" s="14"/>
      <c r="M633" s="10"/>
    </row>
    <row r="634" spans="1:13" x14ac:dyDescent="0.25">
      <c r="A634" s="15"/>
      <c r="B634" s="15"/>
      <c r="C634" s="15"/>
      <c r="D634" s="15"/>
      <c r="E634" s="16"/>
      <c r="F634" s="15"/>
      <c r="G634" s="17"/>
      <c r="H634" s="17"/>
      <c r="I634" s="15"/>
      <c r="J634" s="18" t="s">
        <v>14</v>
      </c>
      <c r="K634" s="18" t="s">
        <v>15</v>
      </c>
      <c r="L634" s="19" t="s">
        <v>16</v>
      </c>
      <c r="M634" s="15"/>
    </row>
    <row r="635" spans="1:13" x14ac:dyDescent="0.25">
      <c r="A635" s="20" t="s">
        <v>17</v>
      </c>
      <c r="B635" s="21" t="s">
        <v>18</v>
      </c>
      <c r="C635" s="22">
        <v>384532622</v>
      </c>
      <c r="D635" s="23" t="s">
        <v>19</v>
      </c>
      <c r="E635" s="24">
        <v>45197</v>
      </c>
      <c r="F635" s="25">
        <v>103.93999999999998</v>
      </c>
      <c r="G635" s="26">
        <v>2297073.9999999995</v>
      </c>
      <c r="H635" s="26">
        <v>1247279.9999999998</v>
      </c>
      <c r="I635" s="27" t="s">
        <v>20</v>
      </c>
      <c r="J635" s="28"/>
      <c r="K635" s="29">
        <f>+F635</f>
        <v>103.93999999999998</v>
      </c>
      <c r="L635" s="30">
        <f>+(F635*22100)+(F635*12000)</f>
        <v>3544353.9999999991</v>
      </c>
      <c r="M635" s="31"/>
    </row>
    <row r="636" spans="1:13" x14ac:dyDescent="0.25">
      <c r="A636" s="32" t="s">
        <v>21</v>
      </c>
      <c r="B636" s="33">
        <v>2481</v>
      </c>
      <c r="C636" s="34">
        <v>12071740.999999996</v>
      </c>
      <c r="D636" s="35" t="s">
        <v>22</v>
      </c>
      <c r="E636" s="36">
        <v>45198</v>
      </c>
      <c r="F636" s="37">
        <v>147.12</v>
      </c>
      <c r="G636" s="38">
        <v>3251352</v>
      </c>
      <c r="H636" s="38">
        <v>1765440</v>
      </c>
      <c r="I636" s="39" t="s">
        <v>23</v>
      </c>
      <c r="J636" s="40"/>
      <c r="K636" s="29">
        <f t="shared" ref="K636:K637" si="6">+F636</f>
        <v>147.12</v>
      </c>
      <c r="L636" s="30">
        <f t="shared" ref="L636:L637" si="7">+(F636*22100)+(F636*12000)</f>
        <v>5016792</v>
      </c>
      <c r="M636" s="42"/>
    </row>
    <row r="637" spans="1:13" x14ac:dyDescent="0.25">
      <c r="A637" s="20" t="s">
        <v>24</v>
      </c>
      <c r="B637" s="43">
        <v>45199</v>
      </c>
      <c r="C637" s="22">
        <v>372460881</v>
      </c>
      <c r="D637" s="23" t="s">
        <v>25</v>
      </c>
      <c r="E637" s="24">
        <v>45199</v>
      </c>
      <c r="F637" s="25">
        <v>102.95</v>
      </c>
      <c r="G637" s="26">
        <v>2275195</v>
      </c>
      <c r="H637" s="26">
        <v>1235400</v>
      </c>
      <c r="I637" s="27" t="s">
        <v>23</v>
      </c>
      <c r="J637" s="28"/>
      <c r="K637" s="29">
        <f t="shared" si="6"/>
        <v>102.95</v>
      </c>
      <c r="L637" s="30">
        <f t="shared" si="7"/>
        <v>3510595</v>
      </c>
      <c r="M637" s="31"/>
    </row>
    <row r="638" spans="1:13" x14ac:dyDescent="0.25">
      <c r="A638" s="32"/>
      <c r="B638" s="74"/>
      <c r="C638" s="34"/>
      <c r="D638" s="35" t="s">
        <v>27</v>
      </c>
      <c r="E638" s="36"/>
      <c r="F638" s="75"/>
      <c r="G638" s="38">
        <v>0</v>
      </c>
      <c r="H638" s="38">
        <v>0</v>
      </c>
      <c r="I638" s="39" t="s">
        <v>28</v>
      </c>
      <c r="J638" s="40"/>
      <c r="K638" s="41"/>
      <c r="L638" s="30"/>
      <c r="M638" s="42"/>
    </row>
    <row r="639" spans="1:13" x14ac:dyDescent="0.25">
      <c r="A639" s="20"/>
      <c r="B639" s="43"/>
      <c r="C639" s="22"/>
      <c r="D639" s="23" t="s">
        <v>29</v>
      </c>
      <c r="E639" s="24"/>
      <c r="F639" s="25"/>
      <c r="G639" s="26">
        <v>0</v>
      </c>
      <c r="H639" s="26">
        <v>0</v>
      </c>
      <c r="I639" s="27" t="s">
        <v>23</v>
      </c>
      <c r="J639" s="28"/>
      <c r="K639" s="29"/>
      <c r="L639" s="30"/>
      <c r="M639" s="31"/>
    </row>
    <row r="640" spans="1:13" x14ac:dyDescent="0.25">
      <c r="A640" s="32"/>
      <c r="B640" s="74"/>
      <c r="C640" s="34"/>
      <c r="D640" s="35" t="s">
        <v>30</v>
      </c>
      <c r="E640" s="36"/>
      <c r="F640" s="76"/>
      <c r="G640" s="38">
        <v>0</v>
      </c>
      <c r="H640" s="38">
        <v>0</v>
      </c>
      <c r="I640" s="39" t="s">
        <v>23</v>
      </c>
      <c r="J640" s="40"/>
      <c r="K640" s="41"/>
      <c r="L640" s="30"/>
      <c r="M640" s="42"/>
    </row>
    <row r="641" spans="1:13" x14ac:dyDescent="0.25">
      <c r="A641" s="77"/>
      <c r="B641" s="78"/>
      <c r="C641" s="79"/>
      <c r="D641" s="80" t="s">
        <v>30</v>
      </c>
      <c r="E641" s="81"/>
      <c r="F641" s="82"/>
      <c r="G641" s="83">
        <v>0</v>
      </c>
      <c r="H641" s="26"/>
      <c r="I641" s="84" t="s">
        <v>23</v>
      </c>
      <c r="J641" s="85"/>
      <c r="K641" s="86"/>
      <c r="L641" s="30"/>
      <c r="M641" s="88" t="s">
        <v>26</v>
      </c>
    </row>
    <row r="642" spans="1:13" x14ac:dyDescent="0.25">
      <c r="A642" s="32"/>
      <c r="B642" s="74"/>
      <c r="C642" s="34"/>
      <c r="D642" s="35" t="s">
        <v>31</v>
      </c>
      <c r="E642" s="36"/>
      <c r="F642" s="75"/>
      <c r="G642" s="38">
        <v>0</v>
      </c>
      <c r="H642" s="38">
        <v>0</v>
      </c>
      <c r="I642" s="39" t="s">
        <v>23</v>
      </c>
      <c r="J642" s="40"/>
      <c r="K642" s="41"/>
      <c r="L642" s="30"/>
      <c r="M642" s="42"/>
    </row>
    <row r="643" spans="1:13" x14ac:dyDescent="0.25">
      <c r="A643" s="55"/>
      <c r="B643" s="56"/>
      <c r="C643" s="57">
        <f>+C636-G644</f>
        <v>0</v>
      </c>
      <c r="D643" s="56" t="s">
        <v>32</v>
      </c>
      <c r="E643" s="58"/>
      <c r="F643" s="59">
        <f>SUM(F635:F642)</f>
        <v>354.01</v>
      </c>
      <c r="G643" s="60">
        <f>SUM(G635:G642)</f>
        <v>7823621</v>
      </c>
      <c r="H643" s="60">
        <f>SUM(H635:H642)</f>
        <v>4248120</v>
      </c>
      <c r="I643" s="61">
        <f>+G643+H643</f>
        <v>12071741</v>
      </c>
      <c r="J643" s="70">
        <f>+SUM(J635:J642,K635:K642)</f>
        <v>354.01</v>
      </c>
      <c r="K643" s="70">
        <f>+SUM(K635:K642)</f>
        <v>354.01</v>
      </c>
      <c r="L643" s="61">
        <f>+SUM(L635:L642)</f>
        <v>12071741</v>
      </c>
      <c r="M643" s="60"/>
    </row>
    <row r="644" spans="1:13" x14ac:dyDescent="0.25">
      <c r="A644" s="56"/>
      <c r="B644" s="56"/>
      <c r="C644" s="56"/>
      <c r="D644" s="56"/>
      <c r="E644" s="62"/>
      <c r="F644" s="63"/>
      <c r="G644" s="64">
        <f>SUM(G643:H643)</f>
        <v>12071741</v>
      </c>
      <c r="H644" s="65"/>
      <c r="I644" s="66"/>
      <c r="J644" s="67"/>
      <c r="K644" s="68"/>
      <c r="L644" s="69"/>
      <c r="M644" s="60"/>
    </row>
    <row r="645" spans="1:13" ht="19.5" x14ac:dyDescent="0.25">
      <c r="A645" s="1" t="s">
        <v>0</v>
      </c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3"/>
    </row>
    <row r="646" spans="1:13" ht="38.25" x14ac:dyDescent="0.25">
      <c r="A646" s="4" t="s">
        <v>1</v>
      </c>
      <c r="B646" s="4" t="s">
        <v>2</v>
      </c>
      <c r="C646" s="5" t="s">
        <v>3</v>
      </c>
      <c r="D646" s="4" t="s">
        <v>4</v>
      </c>
      <c r="E646" s="5" t="s">
        <v>5</v>
      </c>
      <c r="F646" s="5" t="s">
        <v>6</v>
      </c>
      <c r="G646" s="6" t="s">
        <v>7</v>
      </c>
      <c r="H646" s="6" t="s">
        <v>8</v>
      </c>
      <c r="I646" s="4" t="s">
        <v>9</v>
      </c>
      <c r="J646" s="7"/>
      <c r="K646" s="8"/>
      <c r="L646" s="9"/>
      <c r="M646" s="4" t="s">
        <v>10</v>
      </c>
    </row>
    <row r="647" spans="1:13" x14ac:dyDescent="0.25">
      <c r="A647" s="10"/>
      <c r="B647" s="10"/>
      <c r="C647" s="5" t="s">
        <v>11</v>
      </c>
      <c r="D647" s="10"/>
      <c r="E647" s="5" t="s">
        <v>12</v>
      </c>
      <c r="F647" s="5" t="s">
        <v>13</v>
      </c>
      <c r="G647" s="11">
        <v>22100</v>
      </c>
      <c r="H647" s="11">
        <v>12000</v>
      </c>
      <c r="I647" s="10"/>
      <c r="J647" s="12"/>
      <c r="K647" s="13"/>
      <c r="L647" s="14"/>
      <c r="M647" s="10"/>
    </row>
    <row r="648" spans="1:13" x14ac:dyDescent="0.25">
      <c r="A648" s="15"/>
      <c r="B648" s="15"/>
      <c r="C648" s="15"/>
      <c r="D648" s="15"/>
      <c r="E648" s="16"/>
      <c r="F648" s="15"/>
      <c r="G648" s="17"/>
      <c r="H648" s="17"/>
      <c r="I648" s="15"/>
      <c r="J648" s="18" t="s">
        <v>14</v>
      </c>
      <c r="K648" s="18" t="s">
        <v>15</v>
      </c>
      <c r="L648" s="19" t="s">
        <v>16</v>
      </c>
      <c r="M648" s="15"/>
    </row>
    <row r="649" spans="1:13" x14ac:dyDescent="0.25">
      <c r="A649" s="32" t="s">
        <v>17</v>
      </c>
      <c r="B649" s="44" t="s">
        <v>18</v>
      </c>
      <c r="C649" s="34">
        <v>372460881</v>
      </c>
      <c r="D649" s="35" t="s">
        <v>29</v>
      </c>
      <c r="E649" s="36">
        <v>45201</v>
      </c>
      <c r="F649" s="76">
        <v>178.56</v>
      </c>
      <c r="G649" s="38">
        <v>3946176</v>
      </c>
      <c r="H649" s="38">
        <v>2142720</v>
      </c>
      <c r="I649" s="39" t="s">
        <v>20</v>
      </c>
      <c r="J649" s="40"/>
      <c r="K649" s="41">
        <f>+F649</f>
        <v>178.56</v>
      </c>
      <c r="L649" s="30">
        <f>+(F649*22100)+(F649*12000)</f>
        <v>6088896</v>
      </c>
      <c r="M649" s="42"/>
    </row>
    <row r="650" spans="1:13" x14ac:dyDescent="0.25">
      <c r="A650" s="32" t="s">
        <v>21</v>
      </c>
      <c r="B650" s="33">
        <v>2496</v>
      </c>
      <c r="C650" s="34">
        <v>76515195.00000003</v>
      </c>
      <c r="D650" s="35" t="s">
        <v>30</v>
      </c>
      <c r="E650" s="36">
        <v>45202</v>
      </c>
      <c r="F650" s="75">
        <v>168.82</v>
      </c>
      <c r="G650" s="38">
        <v>3730922</v>
      </c>
      <c r="H650" s="38">
        <v>2025840</v>
      </c>
      <c r="I650" s="39" t="s">
        <v>20</v>
      </c>
      <c r="J650" s="40"/>
      <c r="K650" s="41">
        <f>+F650</f>
        <v>168.82</v>
      </c>
      <c r="L650" s="30">
        <f>+(F650*22100)+(F650*12000)</f>
        <v>5756762</v>
      </c>
      <c r="M650" s="42"/>
    </row>
    <row r="651" spans="1:13" x14ac:dyDescent="0.25">
      <c r="A651" s="32" t="s">
        <v>24</v>
      </c>
      <c r="B651" s="74">
        <v>45222</v>
      </c>
      <c r="C651" s="34">
        <v>295945686</v>
      </c>
      <c r="D651" s="45" t="s">
        <v>30</v>
      </c>
      <c r="E651" s="54">
        <v>45202</v>
      </c>
      <c r="F651" s="90">
        <v>-4.18</v>
      </c>
      <c r="G651" s="48">
        <v>-92378</v>
      </c>
      <c r="H651" s="38"/>
      <c r="I651" s="39" t="s">
        <v>20</v>
      </c>
      <c r="J651" s="41">
        <v>4.18</v>
      </c>
      <c r="K651" s="41"/>
      <c r="L651" s="30">
        <f>+(J651*12000)</f>
        <v>50160</v>
      </c>
      <c r="M651" s="52" t="s">
        <v>26</v>
      </c>
    </row>
    <row r="652" spans="1:13" x14ac:dyDescent="0.25">
      <c r="A652" s="32"/>
      <c r="B652" s="74"/>
      <c r="C652" s="34"/>
      <c r="D652" s="35" t="s">
        <v>51</v>
      </c>
      <c r="E652" s="36">
        <v>45203</v>
      </c>
      <c r="F652" s="76">
        <v>156.48999999999998</v>
      </c>
      <c r="G652" s="38">
        <v>3458428.9999999995</v>
      </c>
      <c r="H652" s="38">
        <v>1877879.9999999998</v>
      </c>
      <c r="I652" s="39" t="s">
        <v>20</v>
      </c>
      <c r="J652" s="40"/>
      <c r="K652" s="41">
        <f t="shared" ref="K652:K657" si="8">+F652</f>
        <v>156.48999999999998</v>
      </c>
      <c r="L652" s="30">
        <f t="shared" ref="L652:L657" si="9">+(F652*22100)+(F652*12000)</f>
        <v>5336308.9999999991</v>
      </c>
      <c r="M652" s="42"/>
    </row>
    <row r="653" spans="1:13" x14ac:dyDescent="0.25">
      <c r="A653" s="32"/>
      <c r="B653" s="74"/>
      <c r="C653" s="34"/>
      <c r="D653" s="35" t="s">
        <v>19</v>
      </c>
      <c r="E653" s="36">
        <v>45204</v>
      </c>
      <c r="F653" s="75">
        <v>80.990000000000009</v>
      </c>
      <c r="G653" s="38">
        <v>1789879.0000000002</v>
      </c>
      <c r="H653" s="38">
        <v>971880.00000000012</v>
      </c>
      <c r="I653" s="39" t="s">
        <v>20</v>
      </c>
      <c r="J653" s="40"/>
      <c r="K653" s="41">
        <f t="shared" si="8"/>
        <v>80.990000000000009</v>
      </c>
      <c r="L653" s="30">
        <f t="shared" si="9"/>
        <v>2761759.0000000005</v>
      </c>
      <c r="M653" s="42"/>
    </row>
    <row r="654" spans="1:13" x14ac:dyDescent="0.25">
      <c r="A654" s="32"/>
      <c r="B654" s="74"/>
      <c r="C654" s="34"/>
      <c r="D654" s="35" t="s">
        <v>52</v>
      </c>
      <c r="E654" s="36">
        <v>45205</v>
      </c>
      <c r="F654" s="75">
        <v>151.53</v>
      </c>
      <c r="G654" s="38">
        <v>3348813</v>
      </c>
      <c r="H654" s="38">
        <v>1818360</v>
      </c>
      <c r="I654" s="39" t="s">
        <v>20</v>
      </c>
      <c r="J654" s="40"/>
      <c r="K654" s="41">
        <f t="shared" si="8"/>
        <v>151.53</v>
      </c>
      <c r="L654" s="30">
        <f t="shared" si="9"/>
        <v>5167173</v>
      </c>
      <c r="M654" s="42"/>
    </row>
    <row r="655" spans="1:13" x14ac:dyDescent="0.25">
      <c r="A655" s="91"/>
      <c r="B655" s="92"/>
      <c r="C655" s="93"/>
      <c r="D655" s="35" t="s">
        <v>53</v>
      </c>
      <c r="E655" s="36">
        <v>45206</v>
      </c>
      <c r="F655" s="76">
        <v>110.57</v>
      </c>
      <c r="G655" s="38">
        <v>2443597</v>
      </c>
      <c r="H655" s="38">
        <v>1326840</v>
      </c>
      <c r="I655" s="39" t="s">
        <v>20</v>
      </c>
      <c r="J655" s="40"/>
      <c r="K655" s="41">
        <f t="shared" si="8"/>
        <v>110.57</v>
      </c>
      <c r="L655" s="30">
        <f t="shared" si="9"/>
        <v>3770437</v>
      </c>
      <c r="M655" s="52"/>
    </row>
    <row r="656" spans="1:13" x14ac:dyDescent="0.25">
      <c r="A656" s="32"/>
      <c r="B656" s="74"/>
      <c r="C656" s="34"/>
      <c r="D656" s="35" t="s">
        <v>29</v>
      </c>
      <c r="E656" s="36">
        <v>45208</v>
      </c>
      <c r="F656" s="76">
        <v>175.34</v>
      </c>
      <c r="G656" s="38">
        <v>3875014</v>
      </c>
      <c r="H656" s="38">
        <v>2104080</v>
      </c>
      <c r="I656" s="39" t="s">
        <v>20</v>
      </c>
      <c r="J656" s="40"/>
      <c r="K656" s="41">
        <f t="shared" si="8"/>
        <v>175.34</v>
      </c>
      <c r="L656" s="30">
        <f t="shared" si="9"/>
        <v>5979094</v>
      </c>
      <c r="M656" s="42"/>
    </row>
    <row r="657" spans="1:13" x14ac:dyDescent="0.25">
      <c r="A657" s="32"/>
      <c r="B657" s="74"/>
      <c r="C657" s="34"/>
      <c r="D657" s="35" t="s">
        <v>30</v>
      </c>
      <c r="E657" s="36">
        <v>45209</v>
      </c>
      <c r="F657" s="76">
        <v>176.24</v>
      </c>
      <c r="G657" s="38">
        <v>3894904</v>
      </c>
      <c r="H657" s="38">
        <v>2114880</v>
      </c>
      <c r="I657" s="39" t="s">
        <v>20</v>
      </c>
      <c r="J657" s="40"/>
      <c r="K657" s="41">
        <f t="shared" si="8"/>
        <v>176.24</v>
      </c>
      <c r="L657" s="30">
        <f t="shared" si="9"/>
        <v>6009784</v>
      </c>
      <c r="M657" s="42"/>
    </row>
    <row r="658" spans="1:13" x14ac:dyDescent="0.25">
      <c r="A658" s="32"/>
      <c r="B658" s="74"/>
      <c r="C658" s="34"/>
      <c r="D658" s="45" t="s">
        <v>30</v>
      </c>
      <c r="E658" s="54">
        <v>45209</v>
      </c>
      <c r="F658" s="90">
        <v>-4.3899999999999997</v>
      </c>
      <c r="G658" s="48">
        <v>-97019</v>
      </c>
      <c r="H658" s="38"/>
      <c r="I658" s="39" t="s">
        <v>20</v>
      </c>
      <c r="J658" s="41">
        <v>4.3899999999999997</v>
      </c>
      <c r="K658" s="41"/>
      <c r="L658" s="30">
        <f>+(J658*12000)</f>
        <v>52679.999999999993</v>
      </c>
      <c r="M658" s="52" t="s">
        <v>26</v>
      </c>
    </row>
    <row r="659" spans="1:13" x14ac:dyDescent="0.25">
      <c r="A659" s="32"/>
      <c r="B659" s="74"/>
      <c r="C659" s="34"/>
      <c r="D659" s="35" t="s">
        <v>51</v>
      </c>
      <c r="E659" s="36">
        <v>45210</v>
      </c>
      <c r="F659" s="76">
        <v>165.31000000000003</v>
      </c>
      <c r="G659" s="38">
        <v>3653351.0000000005</v>
      </c>
      <c r="H659" s="38">
        <v>1983720.0000000005</v>
      </c>
      <c r="I659" s="39" t="s">
        <v>20</v>
      </c>
      <c r="J659" s="40"/>
      <c r="K659" s="41">
        <f t="shared" ref="K659:K665" si="10">+F659</f>
        <v>165.31000000000003</v>
      </c>
      <c r="L659" s="30">
        <f t="shared" ref="L659:L665" si="11">+(F659*22100)+(F659*12000)</f>
        <v>5637071.0000000009</v>
      </c>
      <c r="M659" s="42"/>
    </row>
    <row r="660" spans="1:13" x14ac:dyDescent="0.25">
      <c r="A660" s="32"/>
      <c r="B660" s="74"/>
      <c r="C660" s="34"/>
      <c r="D660" s="35" t="s">
        <v>19</v>
      </c>
      <c r="E660" s="36">
        <v>45211</v>
      </c>
      <c r="F660" s="76">
        <v>85.65</v>
      </c>
      <c r="G660" s="38">
        <v>1892865.0000000002</v>
      </c>
      <c r="H660" s="38">
        <v>1027800.0000000001</v>
      </c>
      <c r="I660" s="39" t="s">
        <v>20</v>
      </c>
      <c r="J660" s="40"/>
      <c r="K660" s="41">
        <f t="shared" si="10"/>
        <v>85.65</v>
      </c>
      <c r="L660" s="30">
        <f t="shared" si="11"/>
        <v>2920665.0000000005</v>
      </c>
      <c r="M660" s="42"/>
    </row>
    <row r="661" spans="1:13" x14ac:dyDescent="0.25">
      <c r="A661" s="32"/>
      <c r="B661" s="74"/>
      <c r="C661" s="34"/>
      <c r="D661" s="35" t="s">
        <v>52</v>
      </c>
      <c r="E661" s="36">
        <v>45212</v>
      </c>
      <c r="F661" s="76">
        <v>159.82999999999998</v>
      </c>
      <c r="G661" s="38">
        <v>3532242.9999999995</v>
      </c>
      <c r="H661" s="38">
        <v>1917959.9999999998</v>
      </c>
      <c r="I661" s="39" t="s">
        <v>20</v>
      </c>
      <c r="J661" s="40"/>
      <c r="K661" s="41">
        <f t="shared" si="10"/>
        <v>159.82999999999998</v>
      </c>
      <c r="L661" s="30">
        <f t="shared" si="11"/>
        <v>5450202.9999999991</v>
      </c>
      <c r="M661" s="42"/>
    </row>
    <row r="662" spans="1:13" x14ac:dyDescent="0.25">
      <c r="A662" s="32"/>
      <c r="B662" s="74"/>
      <c r="C662" s="34"/>
      <c r="D662" s="35" t="s">
        <v>53</v>
      </c>
      <c r="E662" s="36">
        <v>45213</v>
      </c>
      <c r="F662" s="76">
        <v>108.47</v>
      </c>
      <c r="G662" s="38">
        <v>2397187</v>
      </c>
      <c r="H662" s="38">
        <v>1301640</v>
      </c>
      <c r="I662" s="39" t="s">
        <v>20</v>
      </c>
      <c r="J662" s="40"/>
      <c r="K662" s="41">
        <f t="shared" si="10"/>
        <v>108.47</v>
      </c>
      <c r="L662" s="30">
        <f t="shared" si="11"/>
        <v>3698827</v>
      </c>
      <c r="M662" s="42"/>
    </row>
    <row r="663" spans="1:13" x14ac:dyDescent="0.25">
      <c r="A663" s="32"/>
      <c r="B663" s="74"/>
      <c r="C663" s="34"/>
      <c r="D663" s="35" t="s">
        <v>27</v>
      </c>
      <c r="E663" s="36">
        <v>45214</v>
      </c>
      <c r="F663" s="76">
        <v>4.43</v>
      </c>
      <c r="G663" s="38">
        <v>97903</v>
      </c>
      <c r="H663" s="38">
        <v>53160</v>
      </c>
      <c r="I663" s="39" t="s">
        <v>20</v>
      </c>
      <c r="J663" s="40"/>
      <c r="K663" s="41">
        <f t="shared" si="10"/>
        <v>4.43</v>
      </c>
      <c r="L663" s="30">
        <f t="shared" si="11"/>
        <v>151063</v>
      </c>
      <c r="M663" s="42"/>
    </row>
    <row r="664" spans="1:13" x14ac:dyDescent="0.25">
      <c r="A664" s="32"/>
      <c r="B664" s="74"/>
      <c r="C664" s="34"/>
      <c r="D664" s="35" t="s">
        <v>29</v>
      </c>
      <c r="E664" s="36">
        <v>45215</v>
      </c>
      <c r="F664" s="76">
        <v>179.35000000000002</v>
      </c>
      <c r="G664" s="38">
        <v>3963635.0000000005</v>
      </c>
      <c r="H664" s="38">
        <v>2152200.0000000005</v>
      </c>
      <c r="I664" s="39" t="s">
        <v>20</v>
      </c>
      <c r="J664" s="40"/>
      <c r="K664" s="41">
        <f t="shared" si="10"/>
        <v>179.35000000000002</v>
      </c>
      <c r="L664" s="30">
        <f t="shared" si="11"/>
        <v>6115835.0000000009</v>
      </c>
      <c r="M664" s="42"/>
    </row>
    <row r="665" spans="1:13" x14ac:dyDescent="0.25">
      <c r="A665" s="32"/>
      <c r="B665" s="74"/>
      <c r="C665" s="94"/>
      <c r="D665" s="35" t="s">
        <v>30</v>
      </c>
      <c r="E665" s="36">
        <v>45216</v>
      </c>
      <c r="F665" s="76">
        <v>172.18000000000006</v>
      </c>
      <c r="G665" s="38">
        <v>3805178.0000000014</v>
      </c>
      <c r="H665" s="38">
        <v>2066160.0000000007</v>
      </c>
      <c r="I665" s="39" t="s">
        <v>20</v>
      </c>
      <c r="J665" s="40"/>
      <c r="K665" s="41">
        <f t="shared" si="10"/>
        <v>172.18000000000006</v>
      </c>
      <c r="L665" s="30">
        <f t="shared" si="11"/>
        <v>5871338.0000000019</v>
      </c>
      <c r="M665" s="42"/>
    </row>
    <row r="666" spans="1:13" x14ac:dyDescent="0.25">
      <c r="A666" s="32"/>
      <c r="B666" s="74"/>
      <c r="C666" s="34"/>
      <c r="D666" s="45" t="s">
        <v>30</v>
      </c>
      <c r="E666" s="54">
        <v>45216</v>
      </c>
      <c r="F666" s="90">
        <v>-4.21</v>
      </c>
      <c r="G666" s="48">
        <v>-93041</v>
      </c>
      <c r="H666" s="38"/>
      <c r="I666" s="39" t="s">
        <v>20</v>
      </c>
      <c r="J666" s="41">
        <v>4.21</v>
      </c>
      <c r="K666" s="41"/>
      <c r="L666" s="30">
        <f>+(J666*12000)</f>
        <v>50520</v>
      </c>
      <c r="M666" s="52" t="s">
        <v>26</v>
      </c>
    </row>
    <row r="667" spans="1:13" x14ac:dyDescent="0.25">
      <c r="A667" s="32"/>
      <c r="B667" s="74"/>
      <c r="C667" s="34"/>
      <c r="D667" s="35" t="s">
        <v>51</v>
      </c>
      <c r="E667" s="36">
        <v>45217</v>
      </c>
      <c r="F667" s="76">
        <v>178.37</v>
      </c>
      <c r="G667" s="38">
        <v>3941977</v>
      </c>
      <c r="H667" s="38">
        <v>2140440</v>
      </c>
      <c r="I667" s="39" t="s">
        <v>20</v>
      </c>
      <c r="J667" s="40"/>
      <c r="K667" s="41">
        <f>+F667</f>
        <v>178.37</v>
      </c>
      <c r="L667" s="30">
        <f>+(F667*22100)+(F667*12000)</f>
        <v>6082417</v>
      </c>
      <c r="M667" s="42"/>
    </row>
    <row r="668" spans="1:13" x14ac:dyDescent="0.25">
      <c r="A668" s="55"/>
      <c r="B668" s="56"/>
      <c r="C668" s="57">
        <f>+C650-G669</f>
        <v>0</v>
      </c>
      <c r="D668" s="56" t="s">
        <v>32</v>
      </c>
      <c r="E668" s="58"/>
      <c r="F668" s="59">
        <f>SUM(F649:F667)</f>
        <v>2239.3500000000004</v>
      </c>
      <c r="G668" s="95">
        <f>SUM(G649:G667)</f>
        <v>49489635</v>
      </c>
      <c r="H668" s="95">
        <f>SUM(H649:H667)</f>
        <v>27025560</v>
      </c>
      <c r="I668" s="61">
        <f>+G668+H668</f>
        <v>76515195</v>
      </c>
      <c r="J668" s="70">
        <f>+SUM(J649:J667,K649:K667)</f>
        <v>2264.91</v>
      </c>
      <c r="K668" s="70">
        <f>+SUM(K649:K667)</f>
        <v>2252.13</v>
      </c>
      <c r="L668" s="61">
        <f>+SUM(L649:L667)</f>
        <v>76950993</v>
      </c>
      <c r="M668" s="60"/>
    </row>
    <row r="669" spans="1:13" x14ac:dyDescent="0.25">
      <c r="A669" s="56"/>
      <c r="B669" s="56"/>
      <c r="C669" s="56"/>
      <c r="D669" s="56"/>
      <c r="E669" s="62"/>
      <c r="F669" s="63"/>
      <c r="G669" s="96">
        <f>SUM(G668:H668)</f>
        <v>76515195</v>
      </c>
      <c r="H669" s="97"/>
      <c r="I669" s="66"/>
      <c r="J669" s="67"/>
      <c r="K669" s="68"/>
      <c r="L669" s="69"/>
      <c r="M669" s="60"/>
    </row>
    <row r="670" spans="1:13" ht="19.5" x14ac:dyDescent="0.25">
      <c r="A670" s="1" t="s">
        <v>0</v>
      </c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3"/>
    </row>
    <row r="671" spans="1:13" ht="38.25" x14ac:dyDescent="0.25">
      <c r="A671" s="4" t="s">
        <v>1</v>
      </c>
      <c r="B671" s="4" t="s">
        <v>2</v>
      </c>
      <c r="C671" s="5" t="s">
        <v>3</v>
      </c>
      <c r="D671" s="4" t="s">
        <v>4</v>
      </c>
      <c r="E671" s="5" t="s">
        <v>5</v>
      </c>
      <c r="F671" s="5" t="s">
        <v>6</v>
      </c>
      <c r="G671" s="6" t="s">
        <v>7</v>
      </c>
      <c r="H671" s="6" t="s">
        <v>8</v>
      </c>
      <c r="I671" s="4" t="s">
        <v>9</v>
      </c>
      <c r="J671" s="7"/>
      <c r="K671" s="8"/>
      <c r="L671" s="9"/>
      <c r="M671" s="4" t="s">
        <v>10</v>
      </c>
    </row>
    <row r="672" spans="1:13" x14ac:dyDescent="0.25">
      <c r="A672" s="10"/>
      <c r="B672" s="10"/>
      <c r="C672" s="5" t="s">
        <v>11</v>
      </c>
      <c r="D672" s="10"/>
      <c r="E672" s="5" t="s">
        <v>12</v>
      </c>
      <c r="F672" s="5" t="s">
        <v>13</v>
      </c>
      <c r="G672" s="11">
        <v>22100</v>
      </c>
      <c r="H672" s="11">
        <v>12000</v>
      </c>
      <c r="I672" s="10"/>
      <c r="J672" s="12"/>
      <c r="K672" s="13"/>
      <c r="L672" s="14"/>
      <c r="M672" s="10"/>
    </row>
    <row r="673" spans="1:13" x14ac:dyDescent="0.25">
      <c r="A673" s="15"/>
      <c r="B673" s="15"/>
      <c r="C673" s="15"/>
      <c r="D673" s="15"/>
      <c r="E673" s="16"/>
      <c r="F673" s="15"/>
      <c r="G673" s="17"/>
      <c r="H673" s="17"/>
      <c r="I673" s="15"/>
      <c r="J673" s="18" t="s">
        <v>14</v>
      </c>
      <c r="K673" s="18" t="s">
        <v>15</v>
      </c>
      <c r="L673" s="19" t="s">
        <v>16</v>
      </c>
      <c r="M673" s="15"/>
    </row>
    <row r="674" spans="1:13" x14ac:dyDescent="0.25">
      <c r="A674" s="32" t="s">
        <v>17</v>
      </c>
      <c r="B674" s="44" t="s">
        <v>18</v>
      </c>
      <c r="C674" s="34">
        <v>295945686</v>
      </c>
      <c r="D674" s="35" t="s">
        <v>19</v>
      </c>
      <c r="E674" s="36">
        <v>45218</v>
      </c>
      <c r="F674" s="76">
        <v>83.87</v>
      </c>
      <c r="G674" s="38">
        <v>1853527</v>
      </c>
      <c r="H674" s="38">
        <v>1006440</v>
      </c>
      <c r="I674" s="39" t="s">
        <v>20</v>
      </c>
      <c r="J674" s="40"/>
      <c r="K674" s="41">
        <f t="shared" ref="K674:K678" si="12">+F674</f>
        <v>83.87</v>
      </c>
      <c r="L674" s="30">
        <f t="shared" ref="L674:L679" si="13">+(F674*22100)+(F674*12000)</f>
        <v>2859967</v>
      </c>
      <c r="M674" s="42"/>
    </row>
    <row r="675" spans="1:13" x14ac:dyDescent="0.25">
      <c r="A675" s="32" t="s">
        <v>21</v>
      </c>
      <c r="B675" s="33">
        <v>2481</v>
      </c>
      <c r="C675" s="34">
        <v>30108990.999999993</v>
      </c>
      <c r="D675" s="35" t="s">
        <v>22</v>
      </c>
      <c r="E675" s="36">
        <v>45219</v>
      </c>
      <c r="F675" s="75">
        <v>138.33000000000001</v>
      </c>
      <c r="G675" s="38">
        <v>3057093.0000000005</v>
      </c>
      <c r="H675" s="38">
        <v>1659960.0000000002</v>
      </c>
      <c r="I675" s="39" t="s">
        <v>23</v>
      </c>
      <c r="J675" s="40"/>
      <c r="K675" s="41">
        <f t="shared" si="12"/>
        <v>138.33000000000001</v>
      </c>
      <c r="L675" s="30">
        <f t="shared" si="13"/>
        <v>4717053.0000000009</v>
      </c>
      <c r="M675" s="42"/>
    </row>
    <row r="676" spans="1:13" x14ac:dyDescent="0.25">
      <c r="A676" s="32" t="s">
        <v>24</v>
      </c>
      <c r="B676" s="74">
        <v>45199</v>
      </c>
      <c r="C676" s="34">
        <v>265836695</v>
      </c>
      <c r="D676" s="35" t="s">
        <v>25</v>
      </c>
      <c r="E676" s="36">
        <v>45220</v>
      </c>
      <c r="F676" s="76">
        <v>113.17</v>
      </c>
      <c r="G676" s="38">
        <v>2501057</v>
      </c>
      <c r="H676" s="38">
        <v>1358040</v>
      </c>
      <c r="I676" s="39" t="s">
        <v>23</v>
      </c>
      <c r="J676" s="40"/>
      <c r="K676" s="41">
        <f t="shared" si="12"/>
        <v>113.17</v>
      </c>
      <c r="L676" s="30">
        <f t="shared" si="13"/>
        <v>3859097</v>
      </c>
      <c r="M676" s="42"/>
    </row>
    <row r="677" spans="1:13" x14ac:dyDescent="0.25">
      <c r="A677" s="32"/>
      <c r="B677" s="74"/>
      <c r="C677" s="34"/>
      <c r="D677" s="35" t="s">
        <v>27</v>
      </c>
      <c r="E677" s="36">
        <v>45221</v>
      </c>
      <c r="F677" s="75">
        <v>6.19</v>
      </c>
      <c r="G677" s="38">
        <v>136799</v>
      </c>
      <c r="H677" s="38">
        <v>74280</v>
      </c>
      <c r="I677" s="39" t="s">
        <v>28</v>
      </c>
      <c r="J677" s="40"/>
      <c r="K677" s="41">
        <f t="shared" si="12"/>
        <v>6.19</v>
      </c>
      <c r="L677" s="30">
        <f t="shared" si="13"/>
        <v>211079</v>
      </c>
      <c r="M677" s="42"/>
    </row>
    <row r="678" spans="1:13" x14ac:dyDescent="0.25">
      <c r="A678" s="32"/>
      <c r="B678" s="74"/>
      <c r="C678" s="34"/>
      <c r="D678" s="35" t="s">
        <v>29</v>
      </c>
      <c r="E678" s="36">
        <v>45222</v>
      </c>
      <c r="F678" s="75">
        <v>166.87</v>
      </c>
      <c r="G678" s="38">
        <v>3687827</v>
      </c>
      <c r="H678" s="38">
        <v>2002440</v>
      </c>
      <c r="I678" s="39" t="s">
        <v>23</v>
      </c>
      <c r="J678" s="40"/>
      <c r="K678" s="41">
        <f t="shared" si="12"/>
        <v>166.87</v>
      </c>
      <c r="L678" s="30">
        <f t="shared" si="13"/>
        <v>5690267</v>
      </c>
      <c r="M678" s="42"/>
    </row>
    <row r="679" spans="1:13" x14ac:dyDescent="0.25">
      <c r="A679" s="32"/>
      <c r="B679" s="74"/>
      <c r="C679" s="34"/>
      <c r="D679" s="35" t="s">
        <v>30</v>
      </c>
      <c r="E679" s="36">
        <v>45223</v>
      </c>
      <c r="F679" s="76">
        <v>188.45</v>
      </c>
      <c r="G679" s="38">
        <v>4164744.9999999995</v>
      </c>
      <c r="H679" s="38">
        <v>2261400</v>
      </c>
      <c r="I679" s="39" t="s">
        <v>23</v>
      </c>
      <c r="J679" s="40"/>
      <c r="K679" s="41">
        <f>+F679-J680</f>
        <v>186.03</v>
      </c>
      <c r="L679" s="30">
        <f t="shared" si="13"/>
        <v>6426145</v>
      </c>
      <c r="M679" s="42"/>
    </row>
    <row r="680" spans="1:13" x14ac:dyDescent="0.25">
      <c r="A680" s="91"/>
      <c r="B680" s="92"/>
      <c r="C680" s="93"/>
      <c r="D680" s="45" t="s">
        <v>30</v>
      </c>
      <c r="E680" s="54">
        <v>45223</v>
      </c>
      <c r="F680" s="90">
        <v>-2.42</v>
      </c>
      <c r="G680" s="48">
        <v>-53482</v>
      </c>
      <c r="H680" s="38">
        <v>0</v>
      </c>
      <c r="I680" s="49" t="s">
        <v>23</v>
      </c>
      <c r="J680" s="41">
        <v>2.42</v>
      </c>
      <c r="K680" s="41"/>
      <c r="L680" s="30">
        <f>+(J680*12000)</f>
        <v>29040</v>
      </c>
      <c r="M680" s="52" t="s">
        <v>26</v>
      </c>
    </row>
    <row r="681" spans="1:13" x14ac:dyDescent="0.25">
      <c r="A681" s="32"/>
      <c r="B681" s="74"/>
      <c r="C681" s="34"/>
      <c r="D681" s="35" t="s">
        <v>31</v>
      </c>
      <c r="E681" s="36">
        <v>45224</v>
      </c>
      <c r="F681" s="76">
        <v>187.65</v>
      </c>
      <c r="G681" s="38">
        <v>4147065</v>
      </c>
      <c r="H681" s="38">
        <v>2251800</v>
      </c>
      <c r="I681" s="39" t="s">
        <v>23</v>
      </c>
      <c r="J681" s="40"/>
      <c r="K681" s="41">
        <f>+F681</f>
        <v>187.65</v>
      </c>
      <c r="L681" s="30">
        <f>+(F681*22100)+(F681*12000)</f>
        <v>6398865</v>
      </c>
      <c r="M681" s="42"/>
    </row>
    <row r="682" spans="1:13" x14ac:dyDescent="0.25">
      <c r="A682" s="55"/>
      <c r="B682" s="56"/>
      <c r="C682" s="57">
        <f>+C675-G682-H682</f>
        <v>0</v>
      </c>
      <c r="D682" s="56" t="s">
        <v>32</v>
      </c>
      <c r="E682" s="58"/>
      <c r="F682" s="59">
        <f>SUM(F674:F681)</f>
        <v>882.11</v>
      </c>
      <c r="G682" s="60">
        <f>SUM(G674:G681)</f>
        <v>19494631</v>
      </c>
      <c r="H682" s="60">
        <f>SUM(H674:H681)</f>
        <v>10614360</v>
      </c>
      <c r="I682" s="61">
        <f>+G682+H682</f>
        <v>30108991</v>
      </c>
      <c r="J682" s="70">
        <f>+SUM(J674:J681,K674:K681)</f>
        <v>884.53</v>
      </c>
      <c r="K682" s="70">
        <f>+SUM(K674:K681)</f>
        <v>882.11</v>
      </c>
      <c r="L682" s="61">
        <f>+SUM(L674:L681)</f>
        <v>30191513</v>
      </c>
      <c r="M682" s="60"/>
    </row>
    <row r="683" spans="1:13" ht="19.5" x14ac:dyDescent="0.25">
      <c r="A683" s="1" t="s">
        <v>0</v>
      </c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3"/>
    </row>
    <row r="684" spans="1:13" ht="38.25" x14ac:dyDescent="0.25">
      <c r="A684" s="4" t="s">
        <v>1</v>
      </c>
      <c r="B684" s="4" t="s">
        <v>2</v>
      </c>
      <c r="C684" s="5" t="s">
        <v>3</v>
      </c>
      <c r="D684" s="4" t="s">
        <v>4</v>
      </c>
      <c r="E684" s="5" t="s">
        <v>5</v>
      </c>
      <c r="F684" s="5" t="s">
        <v>6</v>
      </c>
      <c r="G684" s="6" t="s">
        <v>7</v>
      </c>
      <c r="H684" s="6" t="s">
        <v>8</v>
      </c>
      <c r="I684" s="4" t="s">
        <v>9</v>
      </c>
      <c r="J684" s="7"/>
      <c r="K684" s="8"/>
      <c r="L684" s="9"/>
      <c r="M684" s="4" t="s">
        <v>10</v>
      </c>
    </row>
    <row r="685" spans="1:13" x14ac:dyDescent="0.25">
      <c r="A685" s="10"/>
      <c r="B685" s="10"/>
      <c r="C685" s="5" t="s">
        <v>11</v>
      </c>
      <c r="D685" s="10"/>
      <c r="E685" s="5" t="s">
        <v>12</v>
      </c>
      <c r="F685" s="5" t="s">
        <v>13</v>
      </c>
      <c r="G685" s="11">
        <v>22100</v>
      </c>
      <c r="H685" s="11">
        <v>12000</v>
      </c>
      <c r="I685" s="10"/>
      <c r="J685" s="12"/>
      <c r="K685" s="13"/>
      <c r="L685" s="14"/>
      <c r="M685" s="10"/>
    </row>
    <row r="686" spans="1:13" x14ac:dyDescent="0.25">
      <c r="A686" s="15"/>
      <c r="B686" s="15"/>
      <c r="C686" s="15"/>
      <c r="D686" s="15"/>
      <c r="E686" s="16"/>
      <c r="F686" s="15"/>
      <c r="G686" s="17"/>
      <c r="H686" s="17"/>
      <c r="I686" s="15"/>
      <c r="J686" s="18" t="s">
        <v>14</v>
      </c>
      <c r="K686" s="18" t="s">
        <v>15</v>
      </c>
      <c r="L686" s="19" t="s">
        <v>16</v>
      </c>
      <c r="M686" s="15"/>
    </row>
    <row r="687" spans="1:13" x14ac:dyDescent="0.25">
      <c r="A687" s="32" t="s">
        <v>17</v>
      </c>
      <c r="B687" s="44" t="s">
        <v>18</v>
      </c>
      <c r="C687" s="34">
        <v>265836695</v>
      </c>
      <c r="D687" s="35" t="s">
        <v>19</v>
      </c>
      <c r="E687" s="36">
        <v>45225</v>
      </c>
      <c r="F687" s="76">
        <v>121.13999999999999</v>
      </c>
      <c r="G687" s="38">
        <v>2677193.9999999995</v>
      </c>
      <c r="H687" s="38">
        <v>1453679.9999999998</v>
      </c>
      <c r="I687" s="39" t="s">
        <v>20</v>
      </c>
      <c r="J687" s="40"/>
      <c r="K687" s="41">
        <f>+F687</f>
        <v>121.13999999999999</v>
      </c>
      <c r="L687" s="30">
        <f>+(F687*22100)+(F687*12000)</f>
        <v>4130873.9999999991</v>
      </c>
      <c r="M687" s="42"/>
    </row>
    <row r="688" spans="1:13" x14ac:dyDescent="0.25">
      <c r="A688" s="32" t="s">
        <v>21</v>
      </c>
      <c r="B688" s="33">
        <v>2420</v>
      </c>
      <c r="C688" s="34">
        <v>25190620</v>
      </c>
      <c r="D688" s="35" t="s">
        <v>22</v>
      </c>
      <c r="E688" s="36">
        <v>45226</v>
      </c>
      <c r="F688" s="75">
        <v>146.80000000000004</v>
      </c>
      <c r="G688" s="38">
        <v>3244280.0000000009</v>
      </c>
      <c r="H688" s="38">
        <v>1761600.0000000005</v>
      </c>
      <c r="I688" s="39" t="s">
        <v>23</v>
      </c>
      <c r="J688" s="40"/>
      <c r="K688" s="41">
        <f>+F688</f>
        <v>146.80000000000004</v>
      </c>
      <c r="L688" s="30">
        <f>+(F688*22100)+(F688*12000)</f>
        <v>5005880.0000000019</v>
      </c>
      <c r="M688" s="42"/>
    </row>
    <row r="689" spans="1:13" x14ac:dyDescent="0.25">
      <c r="A689" s="32" t="s">
        <v>24</v>
      </c>
      <c r="B689" s="74">
        <v>45230</v>
      </c>
      <c r="C689" s="34">
        <v>240646075</v>
      </c>
      <c r="D689" s="35" t="s">
        <v>25</v>
      </c>
      <c r="E689" s="36">
        <v>45227</v>
      </c>
      <c r="F689" s="76">
        <v>112.2</v>
      </c>
      <c r="G689" s="38">
        <v>2479620</v>
      </c>
      <c r="H689" s="38">
        <v>1346400</v>
      </c>
      <c r="I689" s="39" t="s">
        <v>23</v>
      </c>
      <c r="J689" s="40"/>
      <c r="K689" s="41">
        <f>+F689</f>
        <v>112.2</v>
      </c>
      <c r="L689" s="30">
        <f>+(F689*22100)+(F689*12000)</f>
        <v>3826020</v>
      </c>
      <c r="M689" s="42"/>
    </row>
    <row r="690" spans="1:13" x14ac:dyDescent="0.25">
      <c r="A690" s="32"/>
      <c r="B690" s="74"/>
      <c r="C690" s="34"/>
      <c r="D690" s="35" t="s">
        <v>27</v>
      </c>
      <c r="E690" s="36"/>
      <c r="F690" s="75"/>
      <c r="G690" s="38">
        <v>0</v>
      </c>
      <c r="H690" s="38">
        <v>0</v>
      </c>
      <c r="I690" s="39" t="s">
        <v>28</v>
      </c>
      <c r="J690" s="40"/>
      <c r="K690" s="41"/>
      <c r="L690" s="30"/>
      <c r="M690" s="42"/>
    </row>
    <row r="691" spans="1:13" x14ac:dyDescent="0.25">
      <c r="A691" s="32"/>
      <c r="B691" s="74"/>
      <c r="C691" s="34"/>
      <c r="D691" s="35" t="s">
        <v>29</v>
      </c>
      <c r="E691" s="36">
        <v>45229</v>
      </c>
      <c r="F691" s="75">
        <v>176.81</v>
      </c>
      <c r="G691" s="38">
        <v>3907501</v>
      </c>
      <c r="H691" s="38">
        <v>2121720</v>
      </c>
      <c r="I691" s="39" t="s">
        <v>23</v>
      </c>
      <c r="J691" s="40"/>
      <c r="K691" s="41">
        <f>+F691</f>
        <v>176.81</v>
      </c>
      <c r="L691" s="30">
        <f>+(F691*22100)+(F691*12000)</f>
        <v>6029221</v>
      </c>
      <c r="M691" s="42"/>
    </row>
    <row r="692" spans="1:13" x14ac:dyDescent="0.25">
      <c r="A692" s="32"/>
      <c r="B692" s="74"/>
      <c r="C692" s="34"/>
      <c r="D692" s="35" t="s">
        <v>30</v>
      </c>
      <c r="E692" s="36">
        <v>45230</v>
      </c>
      <c r="F692" s="76">
        <v>184.95999999999998</v>
      </c>
      <c r="G692" s="38">
        <v>4087615.9999999995</v>
      </c>
      <c r="H692" s="38">
        <v>2219519.9999999995</v>
      </c>
      <c r="I692" s="39" t="s">
        <v>23</v>
      </c>
      <c r="J692" s="40"/>
      <c r="K692" s="41">
        <f>+F692</f>
        <v>184.95999999999998</v>
      </c>
      <c r="L692" s="30">
        <f>+(F692*22100)+(F692*12000)</f>
        <v>6307135.9999999991</v>
      </c>
      <c r="M692" s="42"/>
    </row>
    <row r="693" spans="1:13" x14ac:dyDescent="0.25">
      <c r="A693" s="91"/>
      <c r="B693" s="92"/>
      <c r="C693" s="93"/>
      <c r="D693" s="45" t="s">
        <v>30</v>
      </c>
      <c r="E693" s="54">
        <v>45230</v>
      </c>
      <c r="F693" s="90">
        <v>-4.91</v>
      </c>
      <c r="G693" s="48">
        <v>-108511</v>
      </c>
      <c r="H693" s="38">
        <v>0</v>
      </c>
      <c r="I693" s="49" t="s">
        <v>23</v>
      </c>
      <c r="J693" s="41">
        <v>4.91</v>
      </c>
      <c r="K693" s="98"/>
      <c r="L693" s="30">
        <f>+(J693*12000)</f>
        <v>58920</v>
      </c>
      <c r="M693" s="52" t="s">
        <v>26</v>
      </c>
    </row>
    <row r="694" spans="1:13" x14ac:dyDescent="0.25">
      <c r="A694" s="32"/>
      <c r="B694" s="74"/>
      <c r="C694" s="34"/>
      <c r="D694" s="35" t="s">
        <v>31</v>
      </c>
      <c r="E694" s="36"/>
      <c r="F694" s="76"/>
      <c r="G694" s="38">
        <v>0</v>
      </c>
      <c r="H694" s="38">
        <v>0</v>
      </c>
      <c r="I694" s="39" t="s">
        <v>23</v>
      </c>
      <c r="J694" s="40"/>
      <c r="K694" s="41"/>
      <c r="L694" s="30"/>
      <c r="M694" s="42"/>
    </row>
    <row r="695" spans="1:13" x14ac:dyDescent="0.25">
      <c r="A695" s="55"/>
      <c r="B695" s="56"/>
      <c r="C695" s="57">
        <f>+C688-G695-H695</f>
        <v>0</v>
      </c>
      <c r="D695" s="56" t="s">
        <v>32</v>
      </c>
      <c r="E695" s="58"/>
      <c r="F695" s="59">
        <f>SUM(F687:F694)</f>
        <v>737.00000000000011</v>
      </c>
      <c r="G695" s="60">
        <f>SUM(G687:G694)</f>
        <v>16287700</v>
      </c>
      <c r="H695" s="60">
        <f>SUM(H687:H694)</f>
        <v>8902920</v>
      </c>
      <c r="I695" s="61">
        <f>+G695+H695</f>
        <v>25190620</v>
      </c>
      <c r="J695" s="70">
        <f>+SUM(J687:J694,K687:K694)</f>
        <v>746.81999999999994</v>
      </c>
      <c r="K695" s="70">
        <f>+SUM(K687:K694)</f>
        <v>741.91000000000008</v>
      </c>
      <c r="L695" s="61">
        <f>+SUM(L687:L694)</f>
        <v>25358051</v>
      </c>
      <c r="M695" s="60"/>
    </row>
    <row r="696" spans="1:13" ht="19.5" x14ac:dyDescent="0.25">
      <c r="A696" s="1" t="s">
        <v>0</v>
      </c>
      <c r="B696" s="2"/>
      <c r="C696" s="2"/>
      <c r="D696" s="2"/>
      <c r="E696" s="2"/>
      <c r="F696" s="2"/>
      <c r="G696" s="2"/>
      <c r="H696" s="2"/>
      <c r="I696" s="2"/>
      <c r="J696" s="2"/>
      <c r="K696" s="3"/>
      <c r="L696" s="99"/>
    </row>
    <row r="697" spans="1:13" ht="38.25" x14ac:dyDescent="0.25">
      <c r="A697" s="4" t="s">
        <v>1</v>
      </c>
      <c r="B697" s="4" t="s">
        <v>2</v>
      </c>
      <c r="C697" s="5" t="s">
        <v>3</v>
      </c>
      <c r="D697" s="4" t="s">
        <v>4</v>
      </c>
      <c r="E697" s="5" t="s">
        <v>5</v>
      </c>
      <c r="F697" s="5" t="s">
        <v>6</v>
      </c>
      <c r="G697" s="6" t="s">
        <v>7</v>
      </c>
      <c r="H697" s="6" t="s">
        <v>8</v>
      </c>
      <c r="I697" s="4" t="s">
        <v>9</v>
      </c>
      <c r="J697" s="4" t="s">
        <v>54</v>
      </c>
      <c r="K697" s="4" t="s">
        <v>10</v>
      </c>
      <c r="L697" s="99"/>
    </row>
    <row r="698" spans="1:13" x14ac:dyDescent="0.25">
      <c r="A698" s="10"/>
      <c r="B698" s="10"/>
      <c r="C698" s="5" t="s">
        <v>11</v>
      </c>
      <c r="D698" s="10"/>
      <c r="E698" s="5" t="s">
        <v>12</v>
      </c>
      <c r="F698" s="5" t="s">
        <v>13</v>
      </c>
      <c r="G698" s="11">
        <v>22100</v>
      </c>
      <c r="H698" s="11">
        <v>12000</v>
      </c>
      <c r="I698" s="10"/>
      <c r="J698" s="10"/>
      <c r="K698" s="10"/>
      <c r="L698" s="99"/>
    </row>
    <row r="699" spans="1:13" x14ac:dyDescent="0.25">
      <c r="A699" s="15"/>
      <c r="B699" s="15"/>
      <c r="C699" s="15"/>
      <c r="D699" s="15"/>
      <c r="E699" s="16"/>
      <c r="F699" s="15"/>
      <c r="G699" s="17"/>
      <c r="H699" s="17"/>
      <c r="I699" s="15"/>
      <c r="J699" s="15"/>
      <c r="K699" s="15"/>
      <c r="L699" s="99"/>
    </row>
    <row r="700" spans="1:13" x14ac:dyDescent="0.25">
      <c r="A700" s="32" t="s">
        <v>17</v>
      </c>
      <c r="B700" s="44" t="s">
        <v>18</v>
      </c>
      <c r="C700" s="34">
        <v>240646075</v>
      </c>
      <c r="D700" s="35" t="s">
        <v>31</v>
      </c>
      <c r="E700" s="36">
        <v>45231</v>
      </c>
      <c r="F700" s="76">
        <v>178.65000000000006</v>
      </c>
      <c r="G700" s="38">
        <v>3948165.0000000014</v>
      </c>
      <c r="H700" s="38">
        <v>2143800.0000000009</v>
      </c>
      <c r="I700" s="39" t="s">
        <v>20</v>
      </c>
      <c r="J700" s="42"/>
      <c r="K700" s="42"/>
      <c r="L700" s="99"/>
    </row>
    <row r="701" spans="1:13" x14ac:dyDescent="0.25">
      <c r="A701" s="32" t="s">
        <v>21</v>
      </c>
      <c r="B701" s="33">
        <v>2496</v>
      </c>
      <c r="C701" s="34">
        <v>71728148.99999997</v>
      </c>
      <c r="D701" s="35" t="s">
        <v>19</v>
      </c>
      <c r="E701" s="36">
        <v>45232</v>
      </c>
      <c r="F701" s="76">
        <v>86.42</v>
      </c>
      <c r="G701" s="38">
        <v>1909882</v>
      </c>
      <c r="H701" s="38">
        <v>1037040</v>
      </c>
      <c r="I701" s="39" t="s">
        <v>20</v>
      </c>
      <c r="J701" s="42"/>
      <c r="K701" s="42"/>
      <c r="L701" s="99"/>
    </row>
    <row r="702" spans="1:13" x14ac:dyDescent="0.25">
      <c r="A702" s="32" t="s">
        <v>24</v>
      </c>
      <c r="B702" s="74">
        <v>45247</v>
      </c>
      <c r="C702" s="34">
        <v>168917926.00000003</v>
      </c>
      <c r="D702" s="45" t="s">
        <v>19</v>
      </c>
      <c r="E702" s="54">
        <v>45232</v>
      </c>
      <c r="F702" s="90">
        <v>0.33</v>
      </c>
      <c r="G702" s="48">
        <v>-7293</v>
      </c>
      <c r="H702" s="38"/>
      <c r="I702" s="49"/>
      <c r="J702" s="52"/>
      <c r="K702" s="52" t="s">
        <v>26</v>
      </c>
      <c r="L702" s="99"/>
    </row>
    <row r="703" spans="1:13" x14ac:dyDescent="0.25">
      <c r="A703" s="32"/>
      <c r="B703" s="74"/>
      <c r="C703" s="34"/>
      <c r="D703" s="35" t="s">
        <v>52</v>
      </c>
      <c r="E703" s="36">
        <v>45233</v>
      </c>
      <c r="F703" s="76">
        <v>149.6</v>
      </c>
      <c r="G703" s="38">
        <v>3306160</v>
      </c>
      <c r="H703" s="38">
        <v>1795200</v>
      </c>
      <c r="I703" s="39" t="s">
        <v>20</v>
      </c>
      <c r="J703" s="42"/>
      <c r="K703" s="52"/>
      <c r="L703" s="99"/>
    </row>
    <row r="704" spans="1:13" x14ac:dyDescent="0.25">
      <c r="A704" s="32"/>
      <c r="B704" s="74"/>
      <c r="C704" s="34"/>
      <c r="D704" s="35" t="s">
        <v>53</v>
      </c>
      <c r="E704" s="36">
        <v>45234</v>
      </c>
      <c r="F704" s="76">
        <v>116.85</v>
      </c>
      <c r="G704" s="38">
        <v>2582385</v>
      </c>
      <c r="H704" s="38">
        <v>1402200</v>
      </c>
      <c r="I704" s="39" t="s">
        <v>20</v>
      </c>
      <c r="J704" s="42"/>
      <c r="K704" s="42"/>
      <c r="L704" s="99"/>
    </row>
    <row r="705" spans="1:13" x14ac:dyDescent="0.25">
      <c r="A705" s="32"/>
      <c r="B705" s="74"/>
      <c r="C705" s="34"/>
      <c r="D705" s="35" t="s">
        <v>27</v>
      </c>
      <c r="E705" s="36" t="s">
        <v>49</v>
      </c>
      <c r="F705" s="76">
        <v>0</v>
      </c>
      <c r="G705" s="38">
        <v>0</v>
      </c>
      <c r="H705" s="38">
        <v>0</v>
      </c>
      <c r="I705" s="39" t="s">
        <v>20</v>
      </c>
      <c r="J705" s="42"/>
      <c r="K705" s="42"/>
      <c r="L705" s="99"/>
    </row>
    <row r="706" spans="1:13" x14ac:dyDescent="0.25">
      <c r="A706" s="32"/>
      <c r="B706" s="74"/>
      <c r="C706" s="34"/>
      <c r="D706" s="35" t="s">
        <v>29</v>
      </c>
      <c r="E706" s="36">
        <v>45236</v>
      </c>
      <c r="F706" s="76">
        <v>175.62</v>
      </c>
      <c r="G706" s="38">
        <v>3881202</v>
      </c>
      <c r="H706" s="38">
        <v>2107440</v>
      </c>
      <c r="I706" s="39" t="s">
        <v>20</v>
      </c>
      <c r="J706" s="42"/>
      <c r="K706" s="42"/>
      <c r="L706" s="99"/>
    </row>
    <row r="707" spans="1:13" x14ac:dyDescent="0.25">
      <c r="A707" s="91"/>
      <c r="B707" s="92"/>
      <c r="C707" s="93"/>
      <c r="D707" s="35" t="s">
        <v>30</v>
      </c>
      <c r="E707" s="36">
        <v>45237</v>
      </c>
      <c r="F707" s="76">
        <v>188.79999999999998</v>
      </c>
      <c r="G707" s="38">
        <v>4172479.9999999995</v>
      </c>
      <c r="H707" s="38">
        <v>2265600</v>
      </c>
      <c r="I707" s="39" t="s">
        <v>20</v>
      </c>
      <c r="J707" s="52"/>
      <c r="K707" s="52"/>
      <c r="L707" s="99"/>
    </row>
    <row r="708" spans="1:13" x14ac:dyDescent="0.25">
      <c r="A708" s="91"/>
      <c r="B708" s="92"/>
      <c r="C708" s="93"/>
      <c r="D708" s="45" t="s">
        <v>30</v>
      </c>
      <c r="E708" s="54">
        <v>45237</v>
      </c>
      <c r="F708" s="90">
        <v>8.3699999999999992</v>
      </c>
      <c r="G708" s="48">
        <v>-184976.99999999997</v>
      </c>
      <c r="H708" s="38"/>
      <c r="I708" s="49"/>
      <c r="J708" s="52"/>
      <c r="K708" s="52" t="s">
        <v>26</v>
      </c>
      <c r="L708" s="99"/>
    </row>
    <row r="709" spans="1:13" x14ac:dyDescent="0.25">
      <c r="A709" s="32"/>
      <c r="B709" s="74"/>
      <c r="C709" s="34"/>
      <c r="D709" s="35" t="s">
        <v>51</v>
      </c>
      <c r="E709" s="36">
        <v>45238</v>
      </c>
      <c r="F709" s="76">
        <v>174.26</v>
      </c>
      <c r="G709" s="38">
        <v>3851146</v>
      </c>
      <c r="H709" s="38">
        <v>2091120</v>
      </c>
      <c r="I709" s="39" t="s">
        <v>20</v>
      </c>
      <c r="J709" s="42"/>
      <c r="K709" s="42"/>
      <c r="L709" s="99"/>
    </row>
    <row r="710" spans="1:13" x14ac:dyDescent="0.25">
      <c r="A710" s="32"/>
      <c r="B710" s="74"/>
      <c r="C710" s="34"/>
      <c r="D710" s="35" t="s">
        <v>19</v>
      </c>
      <c r="E710" s="36">
        <v>45239</v>
      </c>
      <c r="F710" s="76">
        <v>101.2</v>
      </c>
      <c r="G710" s="38">
        <v>2236520</v>
      </c>
      <c r="H710" s="38">
        <v>1214400</v>
      </c>
      <c r="I710" s="39" t="s">
        <v>20</v>
      </c>
      <c r="J710" s="42"/>
      <c r="K710" s="42"/>
      <c r="L710" s="99"/>
    </row>
    <row r="711" spans="1:13" x14ac:dyDescent="0.25">
      <c r="A711" s="32"/>
      <c r="B711" s="74"/>
      <c r="C711" s="34"/>
      <c r="D711" s="35" t="s">
        <v>52</v>
      </c>
      <c r="E711" s="36">
        <v>45240</v>
      </c>
      <c r="F711" s="76">
        <v>146.48000000000002</v>
      </c>
      <c r="G711" s="38">
        <v>3237208.0000000005</v>
      </c>
      <c r="H711" s="38">
        <v>1757760.0000000002</v>
      </c>
      <c r="I711" s="39" t="s">
        <v>20</v>
      </c>
      <c r="J711" s="42"/>
      <c r="K711" s="52"/>
      <c r="L711" s="99"/>
    </row>
    <row r="712" spans="1:13" x14ac:dyDescent="0.25">
      <c r="A712" s="32"/>
      <c r="B712" s="74"/>
      <c r="C712" s="34"/>
      <c r="D712" s="35" t="s">
        <v>53</v>
      </c>
      <c r="E712" s="36">
        <v>45241</v>
      </c>
      <c r="F712" s="76">
        <v>118.53</v>
      </c>
      <c r="G712" s="38">
        <v>2619513</v>
      </c>
      <c r="H712" s="38">
        <v>1422360</v>
      </c>
      <c r="I712" s="39" t="s">
        <v>20</v>
      </c>
      <c r="J712" s="42"/>
      <c r="K712" s="42"/>
      <c r="L712" s="99"/>
    </row>
    <row r="713" spans="1:13" x14ac:dyDescent="0.25">
      <c r="A713" s="32"/>
      <c r="B713" s="74"/>
      <c r="C713" s="34"/>
      <c r="D713" s="35" t="s">
        <v>27</v>
      </c>
      <c r="E713" s="36">
        <v>45242</v>
      </c>
      <c r="F713" s="76">
        <v>156.28000000000003</v>
      </c>
      <c r="G713" s="38">
        <v>3453788.0000000005</v>
      </c>
      <c r="H713" s="38">
        <v>1875360.0000000005</v>
      </c>
      <c r="I713" s="39" t="s">
        <v>20</v>
      </c>
      <c r="J713" s="42"/>
      <c r="K713" s="42"/>
      <c r="L713" s="99"/>
    </row>
    <row r="714" spans="1:13" x14ac:dyDescent="0.25">
      <c r="A714" s="32"/>
      <c r="B714" s="74"/>
      <c r="C714" s="34"/>
      <c r="D714" s="35" t="s">
        <v>29</v>
      </c>
      <c r="E714" s="36">
        <v>45243</v>
      </c>
      <c r="F714" s="76">
        <v>160.23999999999998</v>
      </c>
      <c r="G714" s="38">
        <v>3541303.9999999995</v>
      </c>
      <c r="H714" s="38">
        <v>1922879.9999999998</v>
      </c>
      <c r="I714" s="39" t="s">
        <v>20</v>
      </c>
      <c r="J714" s="42"/>
      <c r="K714" s="42"/>
      <c r="L714" s="99"/>
    </row>
    <row r="715" spans="1:13" x14ac:dyDescent="0.25">
      <c r="A715" s="32"/>
      <c r="B715" s="74"/>
      <c r="C715" s="34"/>
      <c r="D715" s="35" t="s">
        <v>30</v>
      </c>
      <c r="E715" s="36">
        <v>45244</v>
      </c>
      <c r="F715" s="76">
        <v>185.89999999999998</v>
      </c>
      <c r="G715" s="38">
        <v>4108389.9999999995</v>
      </c>
      <c r="H715" s="38">
        <v>2230799.9999999995</v>
      </c>
      <c r="I715" s="39" t="s">
        <v>20</v>
      </c>
      <c r="J715" s="42"/>
      <c r="K715" s="42"/>
      <c r="L715" s="99"/>
    </row>
    <row r="716" spans="1:13" x14ac:dyDescent="0.25">
      <c r="A716" s="32"/>
      <c r="B716" s="74"/>
      <c r="C716" s="34"/>
      <c r="D716" s="45" t="s">
        <v>30</v>
      </c>
      <c r="E716" s="54">
        <v>45244</v>
      </c>
      <c r="F716" s="90">
        <v>4.3</v>
      </c>
      <c r="G716" s="48">
        <v>-95030</v>
      </c>
      <c r="H716" s="38"/>
      <c r="I716" s="49"/>
      <c r="J716" s="52"/>
      <c r="K716" s="52" t="s">
        <v>26</v>
      </c>
      <c r="L716" s="99"/>
    </row>
    <row r="717" spans="1:13" x14ac:dyDescent="0.25">
      <c r="A717" s="32"/>
      <c r="B717" s="74"/>
      <c r="C717" s="34"/>
      <c r="D717" s="35" t="s">
        <v>51</v>
      </c>
      <c r="E717" s="36">
        <v>45245</v>
      </c>
      <c r="F717" s="76">
        <v>173.06</v>
      </c>
      <c r="G717" s="38">
        <v>3824626</v>
      </c>
      <c r="H717" s="38">
        <v>2076720</v>
      </c>
      <c r="I717" s="39" t="s">
        <v>20</v>
      </c>
      <c r="J717" s="42"/>
      <c r="K717" s="42"/>
      <c r="L717" s="99"/>
    </row>
    <row r="718" spans="1:13" x14ac:dyDescent="0.25">
      <c r="A718" s="55"/>
      <c r="B718" s="56"/>
      <c r="C718" s="57">
        <f>+C701-G719</f>
        <v>0</v>
      </c>
      <c r="D718" s="56" t="s">
        <v>32</v>
      </c>
      <c r="E718" s="58"/>
      <c r="F718" s="59">
        <f>SUM(F700:F717)</f>
        <v>2124.8900000000003</v>
      </c>
      <c r="G718" s="95">
        <f>SUM(G700:G717)</f>
        <v>46385469</v>
      </c>
      <c r="H718" s="95">
        <f>SUM(H700:H717)</f>
        <v>25342680</v>
      </c>
      <c r="I718" s="60"/>
      <c r="J718" s="60"/>
      <c r="K718" s="60"/>
      <c r="L718" s="99"/>
    </row>
    <row r="719" spans="1:13" x14ac:dyDescent="0.25">
      <c r="A719" s="56"/>
      <c r="B719" s="56"/>
      <c r="C719" s="56"/>
      <c r="D719" s="56"/>
      <c r="E719" s="62"/>
      <c r="F719" s="63"/>
      <c r="G719" s="96">
        <f>SUM(G718:H718)</f>
        <v>71728149</v>
      </c>
      <c r="H719" s="97"/>
      <c r="I719" s="66"/>
      <c r="J719" s="66"/>
      <c r="K719" s="60"/>
      <c r="L719" s="99"/>
      <c r="M719" s="100"/>
    </row>
    <row r="720" spans="1:13" ht="19.5" x14ac:dyDescent="0.25">
      <c r="A720" s="1" t="s">
        <v>0</v>
      </c>
      <c r="B720" s="2"/>
      <c r="C720" s="2"/>
      <c r="D720" s="2"/>
      <c r="E720" s="2"/>
      <c r="F720" s="2"/>
      <c r="G720" s="2"/>
      <c r="H720" s="2"/>
      <c r="I720" s="2"/>
      <c r="J720" s="2"/>
      <c r="K720" s="3"/>
      <c r="L720" s="99"/>
    </row>
    <row r="721" spans="1:13" ht="38.25" x14ac:dyDescent="0.25">
      <c r="A721" s="4" t="s">
        <v>1</v>
      </c>
      <c r="B721" s="4" t="s">
        <v>2</v>
      </c>
      <c r="C721" s="5" t="s">
        <v>3</v>
      </c>
      <c r="D721" s="4" t="s">
        <v>4</v>
      </c>
      <c r="E721" s="5" t="s">
        <v>5</v>
      </c>
      <c r="F721" s="5" t="s">
        <v>6</v>
      </c>
      <c r="G721" s="6" t="s">
        <v>7</v>
      </c>
      <c r="H721" s="6" t="s">
        <v>8</v>
      </c>
      <c r="I721" s="4" t="s">
        <v>9</v>
      </c>
      <c r="J721" s="4" t="s">
        <v>54</v>
      </c>
      <c r="K721" s="4" t="s">
        <v>10</v>
      </c>
      <c r="L721" s="99"/>
    </row>
    <row r="722" spans="1:13" x14ac:dyDescent="0.25">
      <c r="A722" s="10"/>
      <c r="B722" s="10"/>
      <c r="C722" s="5" t="s">
        <v>11</v>
      </c>
      <c r="D722" s="10"/>
      <c r="E722" s="5" t="s">
        <v>12</v>
      </c>
      <c r="F722" s="5" t="s">
        <v>13</v>
      </c>
      <c r="G722" s="11">
        <v>22100</v>
      </c>
      <c r="H722" s="11">
        <v>12000</v>
      </c>
      <c r="I722" s="10"/>
      <c r="J722" s="10"/>
      <c r="K722" s="10"/>
      <c r="L722" s="99"/>
    </row>
    <row r="723" spans="1:13" x14ac:dyDescent="0.25">
      <c r="A723" s="15"/>
      <c r="B723" s="15"/>
      <c r="C723" s="15"/>
      <c r="D723" s="15"/>
      <c r="E723" s="16"/>
      <c r="F723" s="15"/>
      <c r="G723" s="17"/>
      <c r="H723" s="17"/>
      <c r="I723" s="15"/>
      <c r="J723" s="15"/>
      <c r="K723" s="15"/>
      <c r="L723" s="99"/>
    </row>
    <row r="724" spans="1:13" x14ac:dyDescent="0.25">
      <c r="A724" s="32" t="s">
        <v>17</v>
      </c>
      <c r="B724" s="44" t="s">
        <v>18</v>
      </c>
      <c r="C724" s="34">
        <v>168917926.00000003</v>
      </c>
      <c r="D724" s="35" t="s">
        <v>19</v>
      </c>
      <c r="E724" s="36">
        <v>45246</v>
      </c>
      <c r="F724" s="76">
        <v>82.58</v>
      </c>
      <c r="G724" s="38">
        <v>1825018</v>
      </c>
      <c r="H724" s="38">
        <v>990960</v>
      </c>
      <c r="I724" s="39" t="s">
        <v>20</v>
      </c>
      <c r="J724" s="42"/>
      <c r="K724" s="42"/>
      <c r="L724" s="99"/>
    </row>
    <row r="725" spans="1:13" x14ac:dyDescent="0.25">
      <c r="A725" s="32" t="s">
        <v>21</v>
      </c>
      <c r="B725" s="33"/>
      <c r="C725" s="34">
        <v>34415565.999999985</v>
      </c>
      <c r="D725" s="35" t="s">
        <v>22</v>
      </c>
      <c r="E725" s="36">
        <v>45247</v>
      </c>
      <c r="F725" s="75">
        <v>163.62</v>
      </c>
      <c r="G725" s="38">
        <v>3616002</v>
      </c>
      <c r="H725" s="38">
        <v>1963440</v>
      </c>
      <c r="I725" s="39" t="s">
        <v>23</v>
      </c>
      <c r="J725" s="42"/>
      <c r="K725" s="42"/>
      <c r="L725" s="99"/>
    </row>
    <row r="726" spans="1:13" x14ac:dyDescent="0.25">
      <c r="A726" s="32" t="s">
        <v>24</v>
      </c>
      <c r="B726" s="74">
        <v>45258</v>
      </c>
      <c r="C726" s="34">
        <v>134502360.00000006</v>
      </c>
      <c r="D726" s="35" t="s">
        <v>25</v>
      </c>
      <c r="E726" s="36">
        <v>45248</v>
      </c>
      <c r="F726" s="76">
        <v>115.33000000000001</v>
      </c>
      <c r="G726" s="38">
        <v>2548793.0000000005</v>
      </c>
      <c r="H726" s="38">
        <v>1383960.0000000002</v>
      </c>
      <c r="I726" s="39" t="s">
        <v>23</v>
      </c>
      <c r="J726" s="42"/>
      <c r="K726" s="42"/>
      <c r="L726" s="99"/>
    </row>
    <row r="727" spans="1:13" x14ac:dyDescent="0.25">
      <c r="A727" s="32"/>
      <c r="B727" s="74"/>
      <c r="C727" s="34"/>
      <c r="D727" s="35" t="s">
        <v>27</v>
      </c>
      <c r="E727" s="36">
        <v>45249</v>
      </c>
      <c r="F727" s="75">
        <v>133.35999999999999</v>
      </c>
      <c r="G727" s="38">
        <v>2947255.9999999995</v>
      </c>
      <c r="H727" s="38">
        <v>1600319.9999999998</v>
      </c>
      <c r="I727" s="39" t="s">
        <v>28</v>
      </c>
      <c r="J727" s="42"/>
      <c r="K727" s="42"/>
      <c r="L727" s="99"/>
    </row>
    <row r="728" spans="1:13" x14ac:dyDescent="0.25">
      <c r="A728" s="32"/>
      <c r="B728" s="74"/>
      <c r="C728" s="34"/>
      <c r="D728" s="35" t="s">
        <v>29</v>
      </c>
      <c r="E728" s="36">
        <v>45250</v>
      </c>
      <c r="F728" s="75">
        <v>172.22000000000003</v>
      </c>
      <c r="G728" s="38">
        <v>3806062.0000000005</v>
      </c>
      <c r="H728" s="38">
        <v>2066640.0000000002</v>
      </c>
      <c r="I728" s="39" t="s">
        <v>23</v>
      </c>
      <c r="J728" s="42"/>
      <c r="K728" s="42"/>
      <c r="L728" s="99"/>
    </row>
    <row r="729" spans="1:13" x14ac:dyDescent="0.25">
      <c r="A729" s="32"/>
      <c r="B729" s="74"/>
      <c r="C729" s="34"/>
      <c r="D729" s="35" t="s">
        <v>30</v>
      </c>
      <c r="E729" s="36">
        <v>45251</v>
      </c>
      <c r="F729" s="76">
        <v>164.54999999999998</v>
      </c>
      <c r="G729" s="38">
        <v>3636554.9999999995</v>
      </c>
      <c r="H729" s="38">
        <v>1974599.9999999998</v>
      </c>
      <c r="I729" s="39" t="s">
        <v>23</v>
      </c>
      <c r="J729" s="42"/>
      <c r="K729" s="42"/>
      <c r="L729" s="99"/>
    </row>
    <row r="730" spans="1:13" x14ac:dyDescent="0.25">
      <c r="A730" s="91"/>
      <c r="B730" s="92"/>
      <c r="C730" s="93"/>
      <c r="D730" s="45" t="s">
        <v>30</v>
      </c>
      <c r="E730" s="54">
        <v>45251</v>
      </c>
      <c r="F730" s="90">
        <v>-4.53</v>
      </c>
      <c r="G730" s="48">
        <v>-100113</v>
      </c>
      <c r="H730" s="38">
        <v>0</v>
      </c>
      <c r="I730" s="49" t="s">
        <v>23</v>
      </c>
      <c r="J730" s="52"/>
      <c r="K730" s="52" t="s">
        <v>26</v>
      </c>
      <c r="L730" s="99"/>
    </row>
    <row r="731" spans="1:13" x14ac:dyDescent="0.25">
      <c r="A731" s="32"/>
      <c r="B731" s="74"/>
      <c r="C731" s="34"/>
      <c r="D731" s="35" t="s">
        <v>31</v>
      </c>
      <c r="E731" s="36">
        <v>45252</v>
      </c>
      <c r="F731" s="76">
        <v>180.52999999999992</v>
      </c>
      <c r="G731" s="38">
        <v>3989712.9999999981</v>
      </c>
      <c r="H731" s="38">
        <v>2166359.9999999991</v>
      </c>
      <c r="I731" s="39" t="s">
        <v>23</v>
      </c>
      <c r="J731" s="42"/>
      <c r="K731" s="42"/>
      <c r="L731" s="99"/>
    </row>
    <row r="732" spans="1:13" x14ac:dyDescent="0.25">
      <c r="A732" s="55"/>
      <c r="B732" s="56"/>
      <c r="C732" s="57">
        <f>+C725-G732-H732</f>
        <v>-1.4901161193847656E-8</v>
      </c>
      <c r="D732" s="56" t="s">
        <v>32</v>
      </c>
      <c r="E732" s="58"/>
      <c r="F732" s="59">
        <f>SUM(F724:F731)</f>
        <v>1007.6599999999999</v>
      </c>
      <c r="G732" s="60">
        <f>SUM(G724:G731)</f>
        <v>22269286</v>
      </c>
      <c r="H732" s="60">
        <f>SUM(H724:H731)</f>
        <v>12146280</v>
      </c>
      <c r="I732" s="60"/>
      <c r="J732" s="60"/>
      <c r="K732" s="60"/>
      <c r="L732" s="99"/>
    </row>
    <row r="733" spans="1:13" x14ac:dyDescent="0.25">
      <c r="A733" s="56"/>
      <c r="B733" s="56"/>
      <c r="C733" s="56"/>
      <c r="D733" s="56"/>
      <c r="E733" s="62"/>
      <c r="F733" s="63"/>
      <c r="G733" s="101">
        <f>SUM(G732:H732)</f>
        <v>34415566</v>
      </c>
      <c r="H733" s="102"/>
      <c r="I733" s="66"/>
      <c r="J733" s="66"/>
      <c r="K733" s="60"/>
      <c r="L733" s="99"/>
    </row>
    <row r="734" spans="1:13" ht="19.5" x14ac:dyDescent="0.25">
      <c r="A734" s="1" t="s">
        <v>0</v>
      </c>
      <c r="B734" s="2"/>
      <c r="C734" s="2"/>
      <c r="D734" s="2"/>
      <c r="E734" s="2"/>
      <c r="F734" s="2"/>
      <c r="G734" s="2"/>
      <c r="H734" s="2"/>
      <c r="I734" s="2"/>
      <c r="J734" s="2"/>
      <c r="K734" s="3"/>
      <c r="L734" s="99"/>
    </row>
    <row r="735" spans="1:13" ht="38.25" x14ac:dyDescent="0.25">
      <c r="A735" s="4" t="s">
        <v>1</v>
      </c>
      <c r="B735" s="4" t="s">
        <v>2</v>
      </c>
      <c r="C735" s="5" t="s">
        <v>3</v>
      </c>
      <c r="D735" s="4" t="s">
        <v>4</v>
      </c>
      <c r="E735" s="5" t="s">
        <v>5</v>
      </c>
      <c r="F735" s="5" t="s">
        <v>6</v>
      </c>
      <c r="G735" s="6" t="s">
        <v>7</v>
      </c>
      <c r="H735" s="6" t="s">
        <v>8</v>
      </c>
      <c r="I735" s="4" t="s">
        <v>9</v>
      </c>
      <c r="J735" s="4" t="s">
        <v>54</v>
      </c>
      <c r="K735" s="4" t="s">
        <v>10</v>
      </c>
      <c r="L735" s="99"/>
      <c r="M735">
        <v>45020</v>
      </c>
    </row>
    <row r="736" spans="1:13" x14ac:dyDescent="0.25">
      <c r="A736" s="10"/>
      <c r="B736" s="10"/>
      <c r="C736" s="5" t="s">
        <v>11</v>
      </c>
      <c r="D736" s="10"/>
      <c r="E736" s="5" t="s">
        <v>12</v>
      </c>
      <c r="F736" s="5" t="s">
        <v>13</v>
      </c>
      <c r="G736" s="11">
        <v>22100</v>
      </c>
      <c r="H736" s="11">
        <v>12000</v>
      </c>
      <c r="I736" s="10"/>
      <c r="J736" s="10"/>
      <c r="K736" s="10"/>
      <c r="L736" s="99"/>
      <c r="M736">
        <v>44264</v>
      </c>
    </row>
    <row r="737" spans="1:13" x14ac:dyDescent="0.25">
      <c r="A737" s="15"/>
      <c r="B737" s="15"/>
      <c r="C737" s="15"/>
      <c r="D737" s="15"/>
      <c r="E737" s="16"/>
      <c r="F737" s="15"/>
      <c r="G737" s="17"/>
      <c r="H737" s="17"/>
      <c r="I737" s="15"/>
      <c r="J737" s="15"/>
      <c r="K737" s="15"/>
      <c r="L737" s="99"/>
      <c r="M737" s="103">
        <f>+M736*G736</f>
        <v>978234400</v>
      </c>
    </row>
    <row r="738" spans="1:13" x14ac:dyDescent="0.25">
      <c r="A738" s="32" t="s">
        <v>17</v>
      </c>
      <c r="B738" s="44" t="s">
        <v>18</v>
      </c>
      <c r="C738" s="34">
        <v>134502360.00000006</v>
      </c>
      <c r="D738" s="35" t="s">
        <v>19</v>
      </c>
      <c r="E738" s="36">
        <v>45253</v>
      </c>
      <c r="F738" s="76">
        <v>87.470000000000013</v>
      </c>
      <c r="G738" s="38">
        <v>1933087.0000000002</v>
      </c>
      <c r="H738" s="38">
        <v>1049640.0000000002</v>
      </c>
      <c r="I738" s="39" t="s">
        <v>20</v>
      </c>
      <c r="J738" s="42"/>
      <c r="K738" s="42"/>
      <c r="L738" s="99"/>
      <c r="M738" s="103">
        <f>+M735*G736</f>
        <v>994942000</v>
      </c>
    </row>
    <row r="739" spans="1:13" x14ac:dyDescent="0.25">
      <c r="A739" s="32" t="s">
        <v>21</v>
      </c>
      <c r="B739" s="33"/>
      <c r="C739" s="34">
        <v>35805523.999999993</v>
      </c>
      <c r="D739" s="35" t="s">
        <v>22</v>
      </c>
      <c r="E739" s="36">
        <v>45254</v>
      </c>
      <c r="F739" s="75">
        <v>154.14000000000001</v>
      </c>
      <c r="G739" s="38">
        <v>3406494.0000000005</v>
      </c>
      <c r="H739" s="38">
        <v>1849680.0000000002</v>
      </c>
      <c r="I739" s="39" t="s">
        <v>23</v>
      </c>
      <c r="J739" s="42"/>
      <c r="K739" s="42"/>
      <c r="L739" s="99"/>
      <c r="M739" s="103"/>
    </row>
    <row r="740" spans="1:13" x14ac:dyDescent="0.25">
      <c r="A740" s="32" t="s">
        <v>24</v>
      </c>
      <c r="B740" s="74">
        <v>45260</v>
      </c>
      <c r="C740" s="34">
        <v>98696836.00000006</v>
      </c>
      <c r="D740" s="35" t="s">
        <v>25</v>
      </c>
      <c r="E740" s="36">
        <v>45255</v>
      </c>
      <c r="F740" s="76">
        <v>116.62</v>
      </c>
      <c r="G740" s="38">
        <v>2577302</v>
      </c>
      <c r="H740" s="38">
        <v>1399440</v>
      </c>
      <c r="I740" s="39" t="s">
        <v>23</v>
      </c>
      <c r="J740" s="42"/>
      <c r="K740" s="42"/>
      <c r="L740" s="99"/>
    </row>
    <row r="741" spans="1:13" x14ac:dyDescent="0.25">
      <c r="A741" s="32"/>
      <c r="B741" s="74"/>
      <c r="C741" s="34"/>
      <c r="D741" s="35" t="s">
        <v>27</v>
      </c>
      <c r="E741" s="36">
        <v>45256</v>
      </c>
      <c r="F741" s="75">
        <v>184.07</v>
      </c>
      <c r="G741" s="38">
        <v>4067947</v>
      </c>
      <c r="H741" s="38">
        <v>2208840</v>
      </c>
      <c r="I741" s="39" t="s">
        <v>28</v>
      </c>
      <c r="J741" s="42"/>
      <c r="K741" s="42"/>
      <c r="L741" s="99"/>
    </row>
    <row r="742" spans="1:13" x14ac:dyDescent="0.25">
      <c r="A742" s="32"/>
      <c r="B742" s="74"/>
      <c r="C742" s="34"/>
      <c r="D742" s="35" t="s">
        <v>29</v>
      </c>
      <c r="E742" s="36">
        <v>45257</v>
      </c>
      <c r="F742" s="75">
        <v>172.33999999999997</v>
      </c>
      <c r="G742" s="38">
        <v>3808713.9999999995</v>
      </c>
      <c r="H742" s="38">
        <v>2068079.9999999998</v>
      </c>
      <c r="I742" s="39" t="s">
        <v>23</v>
      </c>
      <c r="J742" s="42"/>
      <c r="K742" s="42"/>
      <c r="L742" s="99"/>
    </row>
    <row r="743" spans="1:13" x14ac:dyDescent="0.25">
      <c r="A743" s="32"/>
      <c r="B743" s="74"/>
      <c r="C743" s="34"/>
      <c r="D743" s="35" t="s">
        <v>30</v>
      </c>
      <c r="E743" s="36">
        <v>45258</v>
      </c>
      <c r="F743" s="76">
        <v>172.22</v>
      </c>
      <c r="G743" s="38">
        <v>3806062</v>
      </c>
      <c r="H743" s="38">
        <v>2066640</v>
      </c>
      <c r="I743" s="39" t="s">
        <v>23</v>
      </c>
      <c r="J743" s="42"/>
      <c r="K743" s="42"/>
      <c r="L743" s="99"/>
    </row>
    <row r="744" spans="1:13" x14ac:dyDescent="0.25">
      <c r="A744" s="91"/>
      <c r="B744" s="92"/>
      <c r="C744" s="93"/>
      <c r="D744" s="45" t="s">
        <v>30</v>
      </c>
      <c r="E744" s="54">
        <v>45258</v>
      </c>
      <c r="F744" s="90">
        <v>-3.34</v>
      </c>
      <c r="G744" s="48">
        <v>-73814</v>
      </c>
      <c r="H744" s="38">
        <v>0</v>
      </c>
      <c r="I744" s="49" t="s">
        <v>23</v>
      </c>
      <c r="J744" s="52"/>
      <c r="K744" s="52" t="s">
        <v>26</v>
      </c>
      <c r="L744" s="99"/>
    </row>
    <row r="745" spans="1:13" x14ac:dyDescent="0.25">
      <c r="A745" s="32"/>
      <c r="B745" s="74"/>
      <c r="C745" s="34"/>
      <c r="D745" s="35" t="s">
        <v>31</v>
      </c>
      <c r="E745" s="36">
        <v>45259</v>
      </c>
      <c r="F745" s="76">
        <v>165.32000000000002</v>
      </c>
      <c r="G745" s="38">
        <v>3653572.0000000005</v>
      </c>
      <c r="H745" s="38">
        <v>1983840.0000000002</v>
      </c>
      <c r="I745" s="39" t="s">
        <v>23</v>
      </c>
      <c r="J745" s="42"/>
      <c r="K745" s="42"/>
      <c r="L745" s="99"/>
    </row>
    <row r="746" spans="1:13" x14ac:dyDescent="0.25">
      <c r="A746" s="55"/>
      <c r="B746" s="56"/>
      <c r="C746" s="57">
        <f>+C739-G746-H746</f>
        <v>0</v>
      </c>
      <c r="D746" s="56" t="s">
        <v>32</v>
      </c>
      <c r="E746" s="58"/>
      <c r="F746" s="59">
        <f>SUM(F738:F745)</f>
        <v>1048.8399999999999</v>
      </c>
      <c r="G746" s="60">
        <f>SUM(G738:G745)</f>
        <v>23179364</v>
      </c>
      <c r="H746" s="60">
        <f>SUM(H738:H745)</f>
        <v>12626160</v>
      </c>
      <c r="I746" s="60"/>
      <c r="J746" s="60"/>
      <c r="K746" s="60"/>
      <c r="L746" s="99"/>
    </row>
    <row r="747" spans="1:13" x14ac:dyDescent="0.25">
      <c r="A747" s="56"/>
      <c r="B747" s="56"/>
      <c r="C747" s="56"/>
      <c r="D747" s="56"/>
      <c r="E747" s="62"/>
      <c r="F747" s="63"/>
      <c r="G747" s="101">
        <f>SUM(G746:H746)</f>
        <v>35805524</v>
      </c>
      <c r="H747" s="102"/>
      <c r="I747" s="66"/>
      <c r="J747" s="66"/>
      <c r="K747" s="60"/>
      <c r="L747" s="99"/>
    </row>
    <row r="748" spans="1:13" ht="19.5" x14ac:dyDescent="0.25">
      <c r="A748" s="1" t="s">
        <v>0</v>
      </c>
      <c r="B748" s="2"/>
      <c r="C748" s="2"/>
      <c r="D748" s="2"/>
      <c r="E748" s="2"/>
      <c r="F748" s="2"/>
      <c r="G748" s="2"/>
      <c r="H748" s="2"/>
      <c r="I748" s="2"/>
      <c r="J748" s="2"/>
      <c r="K748" s="3"/>
      <c r="L748" s="99"/>
    </row>
    <row r="749" spans="1:13" ht="38.25" x14ac:dyDescent="0.25">
      <c r="A749" s="4" t="s">
        <v>1</v>
      </c>
      <c r="B749" s="4" t="s">
        <v>2</v>
      </c>
      <c r="C749" s="5" t="s">
        <v>3</v>
      </c>
      <c r="D749" s="4" t="s">
        <v>4</v>
      </c>
      <c r="E749" s="5" t="s">
        <v>5</v>
      </c>
      <c r="F749" s="5" t="s">
        <v>6</v>
      </c>
      <c r="G749" s="6" t="s">
        <v>7</v>
      </c>
      <c r="H749" s="6" t="s">
        <v>8</v>
      </c>
      <c r="I749" s="4" t="s">
        <v>9</v>
      </c>
      <c r="J749" s="4" t="s">
        <v>54</v>
      </c>
      <c r="K749" s="4" t="s">
        <v>10</v>
      </c>
      <c r="L749" s="99"/>
    </row>
    <row r="750" spans="1:13" x14ac:dyDescent="0.25">
      <c r="A750" s="10"/>
      <c r="B750" s="10"/>
      <c r="C750" s="5" t="s">
        <v>11</v>
      </c>
      <c r="D750" s="10"/>
      <c r="E750" s="5" t="s">
        <v>12</v>
      </c>
      <c r="F750" s="5" t="s">
        <v>13</v>
      </c>
      <c r="G750" s="11">
        <v>22100</v>
      </c>
      <c r="H750" s="11">
        <v>12000</v>
      </c>
      <c r="I750" s="10"/>
      <c r="J750" s="10"/>
      <c r="K750" s="10"/>
      <c r="L750" s="99"/>
    </row>
    <row r="751" spans="1:13" x14ac:dyDescent="0.25">
      <c r="A751" s="15"/>
      <c r="B751" s="15"/>
      <c r="C751" s="15"/>
      <c r="D751" s="15"/>
      <c r="E751" s="16"/>
      <c r="F751" s="15"/>
      <c r="G751" s="17"/>
      <c r="H751" s="17"/>
      <c r="I751" s="15"/>
      <c r="J751" s="15"/>
      <c r="K751" s="15"/>
      <c r="L751" s="99"/>
    </row>
    <row r="752" spans="1:13" x14ac:dyDescent="0.25">
      <c r="A752" s="32" t="s">
        <v>17</v>
      </c>
      <c r="B752" s="44" t="s">
        <v>18</v>
      </c>
      <c r="C752" s="34">
        <v>145184143</v>
      </c>
      <c r="D752" s="35" t="s">
        <v>19</v>
      </c>
      <c r="E752" s="36">
        <v>45260</v>
      </c>
      <c r="F752" s="76">
        <v>96.210000000000008</v>
      </c>
      <c r="G752" s="38">
        <v>2126241</v>
      </c>
      <c r="H752" s="38">
        <v>1154520</v>
      </c>
      <c r="I752" s="39" t="s">
        <v>20</v>
      </c>
      <c r="J752" s="42"/>
      <c r="K752" s="42"/>
      <c r="L752" s="99"/>
    </row>
    <row r="753" spans="1:13" x14ac:dyDescent="0.25">
      <c r="A753" s="32"/>
      <c r="B753" s="33">
        <v>2582</v>
      </c>
      <c r="C753" s="34">
        <v>28625231.999999989</v>
      </c>
      <c r="D753" s="35" t="s">
        <v>22</v>
      </c>
      <c r="E753" s="36">
        <v>45261</v>
      </c>
      <c r="F753" s="75">
        <v>131.66999999999999</v>
      </c>
      <c r="G753" s="38">
        <v>2909906.9999999995</v>
      </c>
      <c r="H753" s="38">
        <v>1580039.9999999998</v>
      </c>
      <c r="I753" s="39" t="s">
        <v>23</v>
      </c>
      <c r="J753" s="42"/>
      <c r="K753" s="42"/>
      <c r="L753" s="99"/>
    </row>
    <row r="754" spans="1:13" x14ac:dyDescent="0.25">
      <c r="A754" s="32" t="s">
        <v>24</v>
      </c>
      <c r="B754" s="74">
        <v>45272</v>
      </c>
      <c r="C754" s="34">
        <v>116558911.00000001</v>
      </c>
      <c r="D754" s="35" t="s">
        <v>25</v>
      </c>
      <c r="E754" s="36">
        <v>45262</v>
      </c>
      <c r="F754" s="76">
        <v>114.35</v>
      </c>
      <c r="G754" s="38">
        <v>2527135</v>
      </c>
      <c r="H754" s="38">
        <v>1372200</v>
      </c>
      <c r="I754" s="39" t="s">
        <v>23</v>
      </c>
      <c r="J754" s="42"/>
      <c r="K754" s="42"/>
      <c r="L754" s="99"/>
    </row>
    <row r="755" spans="1:13" x14ac:dyDescent="0.25">
      <c r="A755" s="32"/>
      <c r="B755" s="74"/>
      <c r="C755" s="34"/>
      <c r="D755" s="35" t="s">
        <v>27</v>
      </c>
      <c r="E755" s="36">
        <v>45263</v>
      </c>
      <c r="F755" s="75">
        <v>0</v>
      </c>
      <c r="G755" s="38">
        <v>0</v>
      </c>
      <c r="H755" s="38">
        <v>0</v>
      </c>
      <c r="I755" s="39" t="s">
        <v>28</v>
      </c>
      <c r="J755" s="42"/>
      <c r="K755" s="42"/>
      <c r="L755" s="99"/>
    </row>
    <row r="756" spans="1:13" x14ac:dyDescent="0.25">
      <c r="A756" s="32"/>
      <c r="B756" s="74"/>
      <c r="C756" s="34"/>
      <c r="D756" s="35" t="s">
        <v>29</v>
      </c>
      <c r="E756" s="36">
        <v>45264</v>
      </c>
      <c r="F756" s="75">
        <v>174.33999999999997</v>
      </c>
      <c r="G756" s="38">
        <v>3852913.9999999995</v>
      </c>
      <c r="H756" s="38">
        <v>2092079.9999999998</v>
      </c>
      <c r="I756" s="39" t="s">
        <v>23</v>
      </c>
      <c r="J756" s="42"/>
      <c r="K756" s="42"/>
      <c r="L756" s="99"/>
    </row>
    <row r="757" spans="1:13" x14ac:dyDescent="0.25">
      <c r="A757" s="32"/>
      <c r="B757" s="74"/>
      <c r="C757" s="34"/>
      <c r="D757" s="35" t="s">
        <v>30</v>
      </c>
      <c r="E757" s="36">
        <v>45265</v>
      </c>
      <c r="F757" s="76">
        <v>179.4</v>
      </c>
      <c r="G757" s="38">
        <v>3964740</v>
      </c>
      <c r="H757" s="38">
        <v>2152800</v>
      </c>
      <c r="I757" s="39" t="s">
        <v>23</v>
      </c>
      <c r="J757" s="42"/>
      <c r="K757" s="42"/>
      <c r="L757" s="99"/>
    </row>
    <row r="758" spans="1:13" x14ac:dyDescent="0.25">
      <c r="A758" s="91"/>
      <c r="B758" s="92"/>
      <c r="C758" s="93"/>
      <c r="D758" s="45" t="s">
        <v>30</v>
      </c>
      <c r="E758" s="36">
        <v>45265</v>
      </c>
      <c r="F758" s="90">
        <v>-3.21</v>
      </c>
      <c r="G758" s="48">
        <v>-70941</v>
      </c>
      <c r="H758" s="38">
        <v>0</v>
      </c>
      <c r="I758" s="49" t="s">
        <v>23</v>
      </c>
      <c r="J758" s="52"/>
      <c r="K758" s="52" t="s">
        <v>26</v>
      </c>
      <c r="L758" s="99"/>
    </row>
    <row r="759" spans="1:13" x14ac:dyDescent="0.25">
      <c r="A759" s="32"/>
      <c r="B759" s="74"/>
      <c r="C759" s="34"/>
      <c r="D759" s="35" t="s">
        <v>31</v>
      </c>
      <c r="E759" s="36">
        <v>45266</v>
      </c>
      <c r="F759" s="76">
        <v>145.56</v>
      </c>
      <c r="G759" s="38">
        <v>3216876</v>
      </c>
      <c r="H759" s="38">
        <v>1746720</v>
      </c>
      <c r="I759" s="39" t="s">
        <v>23</v>
      </c>
      <c r="J759" s="42"/>
      <c r="K759" s="42"/>
      <c r="L759" s="99"/>
    </row>
    <row r="760" spans="1:13" x14ac:dyDescent="0.25">
      <c r="A760" s="55"/>
      <c r="B760" s="56"/>
      <c r="C760" s="57">
        <f>+C753-G760-H760</f>
        <v>0</v>
      </c>
      <c r="D760" s="56" t="s">
        <v>32</v>
      </c>
      <c r="E760" s="58"/>
      <c r="F760" s="59">
        <f>SUM(F752:F759)</f>
        <v>838.31999999999994</v>
      </c>
      <c r="G760" s="60">
        <f>SUM(G752:G759)</f>
        <v>18526872</v>
      </c>
      <c r="H760" s="60">
        <f>SUM(H752:H759)</f>
        <v>10098360</v>
      </c>
      <c r="I760" s="60"/>
      <c r="J760" s="60"/>
      <c r="K760" s="60"/>
      <c r="L760" s="99"/>
    </row>
    <row r="761" spans="1:13" x14ac:dyDescent="0.25">
      <c r="A761" s="56"/>
      <c r="B761" s="56"/>
      <c r="C761" s="56"/>
      <c r="D761" s="56"/>
      <c r="E761" s="62"/>
      <c r="F761" s="63">
        <f>+SUM(F753:F759)</f>
        <v>742.1099999999999</v>
      </c>
      <c r="G761" s="101">
        <f>SUM(G760:H760)</f>
        <v>28625232</v>
      </c>
      <c r="H761" s="102"/>
      <c r="I761" s="66"/>
      <c r="J761" s="66"/>
      <c r="K761" s="60"/>
      <c r="L761" s="99"/>
      <c r="M761" s="100">
        <f>SUM(F752:F759)</f>
        <v>838.31999999999994</v>
      </c>
    </row>
    <row r="762" spans="1:13" x14ac:dyDescent="0.25">
      <c r="A762" s="104"/>
      <c r="B762" s="105"/>
      <c r="C762" s="105"/>
      <c r="D762" s="106">
        <v>45267</v>
      </c>
      <c r="E762" s="100">
        <v>115.44</v>
      </c>
      <c r="F762" s="107"/>
      <c r="G762" s="108"/>
      <c r="H762" s="109"/>
      <c r="I762" s="110"/>
      <c r="J762" s="110"/>
      <c r="K762" s="111"/>
      <c r="L762" s="112"/>
      <c r="M762" s="100"/>
    </row>
    <row r="763" spans="1:13" x14ac:dyDescent="0.25">
      <c r="A763" s="104"/>
      <c r="B763" s="105"/>
      <c r="C763" s="105"/>
      <c r="D763" s="106">
        <v>45268</v>
      </c>
      <c r="E763" s="100">
        <v>145.55000000000001</v>
      </c>
      <c r="F763" s="107"/>
      <c r="G763" s="108"/>
      <c r="H763" s="109"/>
      <c r="I763" s="110"/>
      <c r="J763" s="110"/>
      <c r="K763" s="111"/>
      <c r="L763" s="112"/>
      <c r="M763" s="100"/>
    </row>
    <row r="764" spans="1:13" x14ac:dyDescent="0.25">
      <c r="A764" s="104"/>
      <c r="B764" s="105"/>
      <c r="C764" s="105"/>
      <c r="D764" s="106">
        <v>45269</v>
      </c>
      <c r="E764" s="100">
        <v>107.67999999999998</v>
      </c>
      <c r="F764" s="107"/>
      <c r="G764" s="108"/>
      <c r="H764" s="109"/>
      <c r="I764" s="110"/>
      <c r="J764" s="110"/>
      <c r="K764" s="111"/>
      <c r="L764" s="112"/>
      <c r="M764" s="100"/>
    </row>
    <row r="765" spans="1:13" x14ac:dyDescent="0.25">
      <c r="A765" s="104"/>
      <c r="B765" s="105"/>
      <c r="C765" s="105"/>
      <c r="D765" s="106">
        <v>45271</v>
      </c>
      <c r="E765" s="100">
        <v>152.07</v>
      </c>
      <c r="F765" s="107"/>
      <c r="G765" s="108"/>
      <c r="H765" s="109"/>
      <c r="I765" s="110"/>
      <c r="J765" s="110"/>
      <c r="K765" s="111"/>
      <c r="L765" s="112"/>
      <c r="M765" s="100"/>
    </row>
    <row r="766" spans="1:13" x14ac:dyDescent="0.25">
      <c r="A766" s="104"/>
      <c r="B766" s="105"/>
      <c r="C766" s="105"/>
      <c r="D766" s="106">
        <v>45272</v>
      </c>
      <c r="E766" s="100">
        <v>174.67</v>
      </c>
      <c r="F766" s="107"/>
      <c r="G766" s="108"/>
      <c r="H766" s="109"/>
      <c r="I766" s="110"/>
      <c r="J766" s="110"/>
      <c r="K766" s="111"/>
      <c r="L766" s="112"/>
      <c r="M766" s="100"/>
    </row>
    <row r="767" spans="1:13" x14ac:dyDescent="0.25">
      <c r="A767" s="104"/>
      <c r="B767" s="105"/>
      <c r="C767" s="105"/>
      <c r="D767" s="106">
        <v>45273</v>
      </c>
      <c r="E767" s="100">
        <v>175.36999999999998</v>
      </c>
      <c r="F767" s="107"/>
      <c r="G767" s="108"/>
      <c r="H767" s="109"/>
      <c r="I767" s="110"/>
      <c r="J767" s="110"/>
      <c r="K767" s="111"/>
      <c r="L767" s="112"/>
      <c r="M767" s="100"/>
    </row>
    <row r="768" spans="1:13" x14ac:dyDescent="0.25">
      <c r="A768" s="104"/>
      <c r="B768" s="105"/>
      <c r="C768" s="105"/>
      <c r="D768" s="105"/>
      <c r="E768" s="59">
        <f>SUM(E762:E767)</f>
        <v>870.78</v>
      </c>
      <c r="F768" s="107"/>
      <c r="G768" s="108"/>
      <c r="H768" s="109"/>
      <c r="I768" s="110"/>
      <c r="J768" s="110"/>
      <c r="K768" s="111"/>
      <c r="L768" s="112"/>
      <c r="M768" s="100"/>
    </row>
    <row r="769" spans="1:13" x14ac:dyDescent="0.25">
      <c r="A769" s="104"/>
      <c r="B769" s="105"/>
      <c r="C769" s="105"/>
      <c r="D769" s="105"/>
      <c r="E769" s="113"/>
      <c r="F769" s="107"/>
      <c r="G769" s="108"/>
      <c r="H769" s="109"/>
      <c r="I769" s="110"/>
      <c r="J769" s="110"/>
      <c r="K769" s="111"/>
      <c r="L769" s="112"/>
      <c r="M769" s="100"/>
    </row>
    <row r="770" spans="1:13" ht="19.5" x14ac:dyDescent="0.25">
      <c r="A770" s="1" t="s">
        <v>0</v>
      </c>
      <c r="B770" s="2"/>
      <c r="C770" s="2"/>
      <c r="D770" s="2"/>
      <c r="E770" s="2"/>
      <c r="F770" s="2"/>
      <c r="G770" s="2"/>
      <c r="H770" s="2"/>
      <c r="I770" s="2"/>
      <c r="J770" s="2"/>
      <c r="K770" s="3"/>
      <c r="L770" s="99"/>
    </row>
    <row r="771" spans="1:13" ht="38.25" x14ac:dyDescent="0.25">
      <c r="A771" s="4" t="s">
        <v>1</v>
      </c>
      <c r="B771" s="4" t="s">
        <v>2</v>
      </c>
      <c r="C771" s="5" t="s">
        <v>3</v>
      </c>
      <c r="D771" s="4" t="s">
        <v>4</v>
      </c>
      <c r="E771" s="5" t="s">
        <v>5</v>
      </c>
      <c r="F771" s="5" t="s">
        <v>6</v>
      </c>
      <c r="G771" s="6" t="s">
        <v>7</v>
      </c>
      <c r="H771" s="6" t="s">
        <v>8</v>
      </c>
      <c r="I771" s="4" t="s">
        <v>9</v>
      </c>
      <c r="J771" s="4" t="s">
        <v>54</v>
      </c>
      <c r="K771" s="4" t="s">
        <v>10</v>
      </c>
      <c r="L771" s="99"/>
    </row>
    <row r="772" spans="1:13" x14ac:dyDescent="0.25">
      <c r="A772" s="10"/>
      <c r="B772" s="10"/>
      <c r="C772" s="5" t="s">
        <v>11</v>
      </c>
      <c r="D772" s="10"/>
      <c r="E772" s="5" t="s">
        <v>12</v>
      </c>
      <c r="F772" s="5" t="s">
        <v>13</v>
      </c>
      <c r="G772" s="11">
        <v>22100</v>
      </c>
      <c r="H772" s="11">
        <v>12000</v>
      </c>
      <c r="I772" s="10"/>
      <c r="J772" s="10"/>
      <c r="K772" s="10"/>
      <c r="L772" s="99"/>
    </row>
    <row r="773" spans="1:13" x14ac:dyDescent="0.25">
      <c r="A773" s="15"/>
      <c r="B773" s="15"/>
      <c r="C773" s="15"/>
      <c r="D773" s="15"/>
      <c r="E773" s="16"/>
      <c r="F773" s="15"/>
      <c r="G773" s="17"/>
      <c r="H773" s="17"/>
      <c r="I773" s="15"/>
      <c r="J773" s="15"/>
      <c r="K773" s="15"/>
      <c r="L773" s="99"/>
    </row>
    <row r="774" spans="1:13" x14ac:dyDescent="0.25">
      <c r="A774" s="32" t="s">
        <v>17</v>
      </c>
      <c r="B774" s="44" t="s">
        <v>18</v>
      </c>
      <c r="C774" s="34">
        <v>115517294</v>
      </c>
      <c r="D774" s="35" t="s">
        <v>19</v>
      </c>
      <c r="E774" s="36">
        <v>45274</v>
      </c>
      <c r="F774" s="114">
        <v>86.11999999999999</v>
      </c>
      <c r="G774" s="38">
        <v>1903251.9999999998</v>
      </c>
      <c r="H774" s="38">
        <v>1033439.9999999999</v>
      </c>
      <c r="I774" s="39" t="s">
        <v>20</v>
      </c>
      <c r="J774" s="42"/>
      <c r="K774" s="42"/>
      <c r="L774" s="99"/>
    </row>
    <row r="775" spans="1:13" x14ac:dyDescent="0.25">
      <c r="A775" s="32"/>
      <c r="B775" s="33">
        <v>2614</v>
      </c>
      <c r="C775" s="34">
        <v>72478936.00000006</v>
      </c>
      <c r="D775" s="35" t="s">
        <v>52</v>
      </c>
      <c r="E775" s="36">
        <v>45275</v>
      </c>
      <c r="F775" s="115">
        <v>150.94999999999996</v>
      </c>
      <c r="G775" s="38">
        <v>3335994.9999999991</v>
      </c>
      <c r="H775" s="38">
        <v>1811399.9999999995</v>
      </c>
      <c r="I775" s="39" t="s">
        <v>20</v>
      </c>
      <c r="J775" s="42"/>
      <c r="K775" s="42"/>
      <c r="L775" s="99"/>
    </row>
    <row r="776" spans="1:13" x14ac:dyDescent="0.25">
      <c r="A776" s="32" t="s">
        <v>24</v>
      </c>
      <c r="B776" s="74">
        <v>45293</v>
      </c>
      <c r="C776" s="34">
        <v>43038357.99999994</v>
      </c>
      <c r="D776" s="35" t="s">
        <v>53</v>
      </c>
      <c r="E776" s="36">
        <v>45276</v>
      </c>
      <c r="F776" s="114">
        <v>118.27000000000001</v>
      </c>
      <c r="G776" s="38">
        <v>2613767</v>
      </c>
      <c r="H776" s="38">
        <v>1419240.0000000002</v>
      </c>
      <c r="I776" s="39" t="s">
        <v>20</v>
      </c>
      <c r="J776" s="42"/>
      <c r="K776" s="42"/>
      <c r="L776" s="99"/>
    </row>
    <row r="777" spans="1:13" x14ac:dyDescent="0.25">
      <c r="A777" s="32"/>
      <c r="B777" s="74"/>
      <c r="C777" s="34"/>
      <c r="D777" s="35" t="s">
        <v>29</v>
      </c>
      <c r="E777" s="36">
        <v>45278</v>
      </c>
      <c r="F777" s="115">
        <v>160.94999999999999</v>
      </c>
      <c r="G777" s="38">
        <v>3556994.9999999995</v>
      </c>
      <c r="H777" s="38">
        <v>1931399.9999999998</v>
      </c>
      <c r="I777" s="39" t="s">
        <v>20</v>
      </c>
      <c r="J777" s="42"/>
      <c r="K777" s="42"/>
      <c r="L777" s="99"/>
    </row>
    <row r="778" spans="1:13" x14ac:dyDescent="0.25">
      <c r="A778" s="32"/>
      <c r="B778" s="74"/>
      <c r="C778" s="34"/>
      <c r="D778" s="35" t="s">
        <v>30</v>
      </c>
      <c r="E778" s="36">
        <v>45279</v>
      </c>
      <c r="F778" s="115">
        <v>185.41000000000003</v>
      </c>
      <c r="G778" s="38">
        <v>4097561.0000000005</v>
      </c>
      <c r="H778" s="38">
        <v>2224920.0000000005</v>
      </c>
      <c r="I778" s="39" t="s">
        <v>20</v>
      </c>
      <c r="J778" s="42"/>
      <c r="K778" s="42"/>
      <c r="L778" s="99"/>
    </row>
    <row r="779" spans="1:13" x14ac:dyDescent="0.25">
      <c r="A779" s="32"/>
      <c r="B779" s="74"/>
      <c r="C779" s="34"/>
      <c r="D779" s="45" t="s">
        <v>30</v>
      </c>
      <c r="E779" s="54">
        <v>45279</v>
      </c>
      <c r="F779" s="116">
        <v>-4.97</v>
      </c>
      <c r="G779" s="48">
        <v>-109837</v>
      </c>
      <c r="H779" s="48">
        <v>0</v>
      </c>
      <c r="I779" s="49" t="s">
        <v>20</v>
      </c>
      <c r="J779" s="52"/>
      <c r="K779" s="52" t="s">
        <v>26</v>
      </c>
      <c r="L779" s="99"/>
    </row>
    <row r="780" spans="1:13" x14ac:dyDescent="0.25">
      <c r="A780" s="91"/>
      <c r="B780" s="92"/>
      <c r="C780" s="93"/>
      <c r="D780" s="35" t="s">
        <v>51</v>
      </c>
      <c r="E780" s="36">
        <v>45280</v>
      </c>
      <c r="F780" s="114">
        <v>168.45</v>
      </c>
      <c r="G780" s="38">
        <v>3722744.9999999995</v>
      </c>
      <c r="H780" s="38">
        <v>2021399.9999999998</v>
      </c>
      <c r="I780" s="39" t="s">
        <v>20</v>
      </c>
      <c r="J780" s="52"/>
      <c r="K780" s="117"/>
      <c r="L780" s="99"/>
    </row>
    <row r="781" spans="1:13" x14ac:dyDescent="0.25">
      <c r="A781" s="32"/>
      <c r="B781" s="74"/>
      <c r="C781" s="34"/>
      <c r="D781" s="35" t="s">
        <v>19</v>
      </c>
      <c r="E781" s="36">
        <v>45281</v>
      </c>
      <c r="F781" s="114">
        <v>99.590000000000018</v>
      </c>
      <c r="G781" s="38">
        <v>2200939.0000000005</v>
      </c>
      <c r="H781" s="38">
        <v>1195080.0000000002</v>
      </c>
      <c r="I781" s="39" t="s">
        <v>20</v>
      </c>
      <c r="J781" s="42"/>
      <c r="K781" s="42"/>
      <c r="L781" s="99"/>
    </row>
    <row r="782" spans="1:13" x14ac:dyDescent="0.25">
      <c r="A782" s="32"/>
      <c r="B782" s="74"/>
      <c r="C782" s="34"/>
      <c r="D782" s="35" t="s">
        <v>52</v>
      </c>
      <c r="E782" s="36">
        <v>45282</v>
      </c>
      <c r="F782" s="114">
        <v>150.5</v>
      </c>
      <c r="G782" s="38">
        <v>3326050</v>
      </c>
      <c r="H782" s="38">
        <v>1806000</v>
      </c>
      <c r="I782" s="39" t="s">
        <v>20</v>
      </c>
      <c r="J782" s="42"/>
      <c r="K782" s="42"/>
      <c r="L782" s="99"/>
    </row>
    <row r="783" spans="1:13" x14ac:dyDescent="0.25">
      <c r="A783" s="91"/>
      <c r="B783" s="92"/>
      <c r="C783" s="93"/>
      <c r="D783" s="35" t="s">
        <v>53</v>
      </c>
      <c r="E783" s="36">
        <v>45283</v>
      </c>
      <c r="F783" s="114">
        <v>117.44</v>
      </c>
      <c r="G783" s="38">
        <v>2595424</v>
      </c>
      <c r="H783" s="38">
        <v>1409280</v>
      </c>
      <c r="I783" s="39" t="s">
        <v>20</v>
      </c>
      <c r="J783" s="52"/>
      <c r="K783" s="52"/>
      <c r="L783" s="99"/>
    </row>
    <row r="784" spans="1:13" x14ac:dyDescent="0.25">
      <c r="A784" s="32"/>
      <c r="B784" s="74"/>
      <c r="C784" s="34"/>
      <c r="D784" s="35" t="s">
        <v>30</v>
      </c>
      <c r="E784" s="36">
        <v>45286</v>
      </c>
      <c r="F784" s="114">
        <v>170.18</v>
      </c>
      <c r="G784" s="38">
        <v>3760978</v>
      </c>
      <c r="H784" s="38">
        <v>2042160</v>
      </c>
      <c r="I784" s="39" t="s">
        <v>20</v>
      </c>
      <c r="J784" s="42"/>
      <c r="K784" s="42"/>
      <c r="L784" s="99"/>
    </row>
    <row r="785" spans="1:13" x14ac:dyDescent="0.25">
      <c r="A785" s="32"/>
      <c r="B785" s="74"/>
      <c r="C785" s="34"/>
      <c r="D785" s="45" t="s">
        <v>30</v>
      </c>
      <c r="E785" s="54">
        <v>45286</v>
      </c>
      <c r="F785" s="116">
        <v>-4.47</v>
      </c>
      <c r="G785" s="48">
        <v>-98787</v>
      </c>
      <c r="H785" s="48">
        <v>0</v>
      </c>
      <c r="I785" s="49" t="s">
        <v>20</v>
      </c>
      <c r="J785" s="52"/>
      <c r="K785" s="52" t="s">
        <v>26</v>
      </c>
      <c r="L785" s="99"/>
    </row>
    <row r="786" spans="1:13" x14ac:dyDescent="0.25">
      <c r="A786" s="91"/>
      <c r="B786" s="92"/>
      <c r="C786" s="93"/>
      <c r="D786" s="35" t="s">
        <v>51</v>
      </c>
      <c r="E786" s="36">
        <v>45287</v>
      </c>
      <c r="F786" s="114">
        <v>201.83999999999997</v>
      </c>
      <c r="G786" s="38">
        <v>4460663.9999999991</v>
      </c>
      <c r="H786" s="38">
        <v>2422079.9999999995</v>
      </c>
      <c r="I786" s="39" t="s">
        <v>20</v>
      </c>
      <c r="J786" s="52"/>
      <c r="K786" s="52"/>
      <c r="L786" s="99"/>
    </row>
    <row r="787" spans="1:13" x14ac:dyDescent="0.25">
      <c r="A787" s="32"/>
      <c r="B787" s="74"/>
      <c r="C787" s="34"/>
      <c r="D787" s="35" t="s">
        <v>19</v>
      </c>
      <c r="E787" s="36">
        <v>45288</v>
      </c>
      <c r="F787" s="114">
        <v>212.49999999999994</v>
      </c>
      <c r="G787" s="38">
        <v>4696249.9999999991</v>
      </c>
      <c r="H787" s="38">
        <v>2549999.9999999995</v>
      </c>
      <c r="I787" s="39" t="s">
        <v>20</v>
      </c>
      <c r="J787" s="42"/>
      <c r="K787" s="42"/>
      <c r="L787" s="99"/>
    </row>
    <row r="788" spans="1:13" x14ac:dyDescent="0.25">
      <c r="A788" s="32"/>
      <c r="B788" s="74"/>
      <c r="C788" s="34"/>
      <c r="D788" s="35" t="s">
        <v>52</v>
      </c>
      <c r="E788" s="36">
        <v>45289</v>
      </c>
      <c r="F788" s="114">
        <v>188.38000000000005</v>
      </c>
      <c r="G788" s="38">
        <v>4163198.0000000009</v>
      </c>
      <c r="H788" s="38">
        <v>2260560.0000000005</v>
      </c>
      <c r="I788" s="39" t="s">
        <v>20</v>
      </c>
      <c r="J788" s="42"/>
      <c r="K788" s="42"/>
      <c r="L788" s="99"/>
    </row>
    <row r="789" spans="1:13" x14ac:dyDescent="0.25">
      <c r="A789" s="91"/>
      <c r="B789" s="92"/>
      <c r="C789" s="93"/>
      <c r="D789" s="35" t="s">
        <v>53</v>
      </c>
      <c r="E789" s="36">
        <v>45290</v>
      </c>
      <c r="F789" s="114">
        <v>121.02</v>
      </c>
      <c r="G789" s="38">
        <v>2674542</v>
      </c>
      <c r="H789" s="38">
        <v>1452240</v>
      </c>
      <c r="I789" s="39" t="s">
        <v>20</v>
      </c>
      <c r="J789" s="52"/>
      <c r="K789" s="52"/>
      <c r="L789" s="99"/>
      <c r="M789" s="118"/>
    </row>
    <row r="790" spans="1:13" x14ac:dyDescent="0.25">
      <c r="A790" s="55"/>
      <c r="B790" s="56"/>
      <c r="C790" s="57">
        <f>+C775-G790-H790</f>
        <v>6.7055225372314453E-8</v>
      </c>
      <c r="D790" s="56" t="s">
        <v>32</v>
      </c>
      <c r="E790" s="58"/>
      <c r="F790" s="59">
        <f>SUM(F774:F789)</f>
        <v>2122.1600000000003</v>
      </c>
      <c r="G790" s="60">
        <f>SUM(G774:G789)</f>
        <v>46899735.999999993</v>
      </c>
      <c r="H790" s="60">
        <f>SUM(H774:H789)</f>
        <v>25579200</v>
      </c>
      <c r="I790" s="60"/>
      <c r="J790" s="60"/>
      <c r="K790" s="60"/>
      <c r="L790" s="99"/>
      <c r="M790" s="119">
        <f>N761+F790</f>
        <v>2122.1600000000003</v>
      </c>
    </row>
    <row r="791" spans="1:13" x14ac:dyDescent="0.25">
      <c r="A791" s="56"/>
      <c r="B791" s="56"/>
      <c r="C791" s="56"/>
      <c r="D791" s="56"/>
      <c r="E791" s="62"/>
      <c r="F791" s="63"/>
      <c r="G791" s="120">
        <f>SUM(G790:H790)</f>
        <v>72478936</v>
      </c>
      <c r="H791" s="121"/>
      <c r="I791" s="66"/>
      <c r="J791" s="66"/>
      <c r="K791" s="60"/>
      <c r="L791" s="99"/>
    </row>
    <row r="792" spans="1:13" x14ac:dyDescent="0.25">
      <c r="J792" s="122"/>
      <c r="K792" s="98"/>
      <c r="L792" s="99"/>
    </row>
  </sheetData>
  <mergeCells count="437">
    <mergeCell ref="G791:H791"/>
    <mergeCell ref="O1:Q1"/>
    <mergeCell ref="G761:H761"/>
    <mergeCell ref="A770:K770"/>
    <mergeCell ref="A771:A772"/>
    <mergeCell ref="B771:B772"/>
    <mergeCell ref="D771:D772"/>
    <mergeCell ref="I771:I772"/>
    <mergeCell ref="J771:J772"/>
    <mergeCell ref="K771:K772"/>
    <mergeCell ref="G747:H747"/>
    <mergeCell ref="A748:K748"/>
    <mergeCell ref="A749:A750"/>
    <mergeCell ref="B749:B750"/>
    <mergeCell ref="D749:D750"/>
    <mergeCell ref="I749:I750"/>
    <mergeCell ref="J749:J750"/>
    <mergeCell ref="K749:K750"/>
    <mergeCell ref="G733:H733"/>
    <mergeCell ref="A734:K734"/>
    <mergeCell ref="A735:A736"/>
    <mergeCell ref="B735:B736"/>
    <mergeCell ref="D735:D736"/>
    <mergeCell ref="I735:I736"/>
    <mergeCell ref="J735:J736"/>
    <mergeCell ref="K735:K736"/>
    <mergeCell ref="G719:H719"/>
    <mergeCell ref="A720:K720"/>
    <mergeCell ref="A721:A722"/>
    <mergeCell ref="B721:B722"/>
    <mergeCell ref="D721:D722"/>
    <mergeCell ref="I721:I722"/>
    <mergeCell ref="J721:J722"/>
    <mergeCell ref="K721:K722"/>
    <mergeCell ref="A696:K696"/>
    <mergeCell ref="A697:A698"/>
    <mergeCell ref="B697:B698"/>
    <mergeCell ref="D697:D698"/>
    <mergeCell ref="I697:I698"/>
    <mergeCell ref="J697:J698"/>
    <mergeCell ref="K697:K698"/>
    <mergeCell ref="A683:M683"/>
    <mergeCell ref="A684:A685"/>
    <mergeCell ref="B684:B685"/>
    <mergeCell ref="D684:D685"/>
    <mergeCell ref="I684:I685"/>
    <mergeCell ref="L684:L685"/>
    <mergeCell ref="M684:M685"/>
    <mergeCell ref="G669:H669"/>
    <mergeCell ref="A670:M670"/>
    <mergeCell ref="A671:A672"/>
    <mergeCell ref="B671:B672"/>
    <mergeCell ref="D671:D672"/>
    <mergeCell ref="I671:I672"/>
    <mergeCell ref="L671:L672"/>
    <mergeCell ref="M671:M672"/>
    <mergeCell ref="G644:H644"/>
    <mergeCell ref="A645:M645"/>
    <mergeCell ref="A646:A647"/>
    <mergeCell ref="B646:B647"/>
    <mergeCell ref="D646:D647"/>
    <mergeCell ref="I646:I647"/>
    <mergeCell ref="L646:L647"/>
    <mergeCell ref="M646:M647"/>
    <mergeCell ref="G630:H630"/>
    <mergeCell ref="A631:M631"/>
    <mergeCell ref="A632:A633"/>
    <mergeCell ref="B632:B633"/>
    <mergeCell ref="D632:D633"/>
    <mergeCell ref="I632:I633"/>
    <mergeCell ref="L632:L633"/>
    <mergeCell ref="M632:M633"/>
    <mergeCell ref="G616:H616"/>
    <mergeCell ref="A617:M617"/>
    <mergeCell ref="A618:A619"/>
    <mergeCell ref="B618:B619"/>
    <mergeCell ref="D618:D619"/>
    <mergeCell ref="I618:I619"/>
    <mergeCell ref="L618:L619"/>
    <mergeCell ref="M618:M619"/>
    <mergeCell ref="G602:H602"/>
    <mergeCell ref="A603:M603"/>
    <mergeCell ref="A604:A605"/>
    <mergeCell ref="B604:B605"/>
    <mergeCell ref="D604:D605"/>
    <mergeCell ref="I604:I605"/>
    <mergeCell ref="L604:L605"/>
    <mergeCell ref="M604:M605"/>
    <mergeCell ref="G588:H588"/>
    <mergeCell ref="A589:M589"/>
    <mergeCell ref="A590:A591"/>
    <mergeCell ref="B590:B591"/>
    <mergeCell ref="D590:D591"/>
    <mergeCell ref="I590:I591"/>
    <mergeCell ref="L590:L591"/>
    <mergeCell ref="M590:M591"/>
    <mergeCell ref="G574:H574"/>
    <mergeCell ref="A575:M575"/>
    <mergeCell ref="A576:A577"/>
    <mergeCell ref="B576:B577"/>
    <mergeCell ref="D576:D577"/>
    <mergeCell ref="I576:I577"/>
    <mergeCell ref="L576:L577"/>
    <mergeCell ref="M576:M577"/>
    <mergeCell ref="G560:H560"/>
    <mergeCell ref="A561:M561"/>
    <mergeCell ref="A562:A563"/>
    <mergeCell ref="B562:B563"/>
    <mergeCell ref="D562:D563"/>
    <mergeCell ref="I562:I563"/>
    <mergeCell ref="L562:L563"/>
    <mergeCell ref="M562:M563"/>
    <mergeCell ref="G546:H546"/>
    <mergeCell ref="A547:M547"/>
    <mergeCell ref="A548:A549"/>
    <mergeCell ref="B548:B549"/>
    <mergeCell ref="D548:D549"/>
    <mergeCell ref="I548:I549"/>
    <mergeCell ref="L548:L549"/>
    <mergeCell ref="M548:M549"/>
    <mergeCell ref="G532:H532"/>
    <mergeCell ref="A533:M533"/>
    <mergeCell ref="A534:A535"/>
    <mergeCell ref="B534:B535"/>
    <mergeCell ref="D534:D535"/>
    <mergeCell ref="I534:I535"/>
    <mergeCell ref="L534:L535"/>
    <mergeCell ref="M534:M535"/>
    <mergeCell ref="G518:H518"/>
    <mergeCell ref="A519:M519"/>
    <mergeCell ref="A520:A521"/>
    <mergeCell ref="B520:B521"/>
    <mergeCell ref="D520:D521"/>
    <mergeCell ref="I520:I521"/>
    <mergeCell ref="L520:L521"/>
    <mergeCell ref="M520:M521"/>
    <mergeCell ref="G504:H504"/>
    <mergeCell ref="A505:M505"/>
    <mergeCell ref="A506:A507"/>
    <mergeCell ref="B506:B507"/>
    <mergeCell ref="D506:D507"/>
    <mergeCell ref="I506:I507"/>
    <mergeCell ref="L506:L507"/>
    <mergeCell ref="M506:M507"/>
    <mergeCell ref="G490:H490"/>
    <mergeCell ref="A491:M491"/>
    <mergeCell ref="A492:A493"/>
    <mergeCell ref="B492:B493"/>
    <mergeCell ref="D492:D493"/>
    <mergeCell ref="I492:I493"/>
    <mergeCell ref="L492:L493"/>
    <mergeCell ref="M492:M493"/>
    <mergeCell ref="G476:H476"/>
    <mergeCell ref="A477:M477"/>
    <mergeCell ref="A478:A479"/>
    <mergeCell ref="B478:B479"/>
    <mergeCell ref="D478:D479"/>
    <mergeCell ref="I478:I479"/>
    <mergeCell ref="L478:L479"/>
    <mergeCell ref="M478:M479"/>
    <mergeCell ref="G462:H462"/>
    <mergeCell ref="A463:M463"/>
    <mergeCell ref="A464:A465"/>
    <mergeCell ref="B464:B465"/>
    <mergeCell ref="D464:D465"/>
    <mergeCell ref="I464:I465"/>
    <mergeCell ref="L464:L465"/>
    <mergeCell ref="M464:M465"/>
    <mergeCell ref="G448:H448"/>
    <mergeCell ref="A449:M449"/>
    <mergeCell ref="A450:A451"/>
    <mergeCell ref="B450:B451"/>
    <mergeCell ref="D450:D451"/>
    <mergeCell ref="I450:I451"/>
    <mergeCell ref="L450:L451"/>
    <mergeCell ref="M450:M451"/>
    <mergeCell ref="G434:H434"/>
    <mergeCell ref="A435:M435"/>
    <mergeCell ref="A436:A437"/>
    <mergeCell ref="B436:B437"/>
    <mergeCell ref="D436:D437"/>
    <mergeCell ref="I436:I437"/>
    <mergeCell ref="L436:L437"/>
    <mergeCell ref="M436:M437"/>
    <mergeCell ref="G420:H420"/>
    <mergeCell ref="A421:M421"/>
    <mergeCell ref="A422:A423"/>
    <mergeCell ref="B422:B423"/>
    <mergeCell ref="D422:D423"/>
    <mergeCell ref="I422:I423"/>
    <mergeCell ref="L422:L423"/>
    <mergeCell ref="M422:M423"/>
    <mergeCell ref="G406:H406"/>
    <mergeCell ref="A407:M407"/>
    <mergeCell ref="A408:A409"/>
    <mergeCell ref="B408:B409"/>
    <mergeCell ref="D408:D409"/>
    <mergeCell ref="I408:I409"/>
    <mergeCell ref="L408:L409"/>
    <mergeCell ref="M408:M409"/>
    <mergeCell ref="G392:H392"/>
    <mergeCell ref="A393:M393"/>
    <mergeCell ref="A394:A395"/>
    <mergeCell ref="B394:B395"/>
    <mergeCell ref="D394:D395"/>
    <mergeCell ref="I394:I395"/>
    <mergeCell ref="L394:L395"/>
    <mergeCell ref="M394:M395"/>
    <mergeCell ref="G378:H378"/>
    <mergeCell ref="A379:M379"/>
    <mergeCell ref="A380:A381"/>
    <mergeCell ref="B380:B381"/>
    <mergeCell ref="D380:D381"/>
    <mergeCell ref="I380:I381"/>
    <mergeCell ref="L380:L381"/>
    <mergeCell ref="M380:M381"/>
    <mergeCell ref="G364:H364"/>
    <mergeCell ref="A365:M365"/>
    <mergeCell ref="A366:A367"/>
    <mergeCell ref="B366:B367"/>
    <mergeCell ref="D366:D367"/>
    <mergeCell ref="I366:I367"/>
    <mergeCell ref="L366:L367"/>
    <mergeCell ref="M366:M367"/>
    <mergeCell ref="G350:H350"/>
    <mergeCell ref="A351:M351"/>
    <mergeCell ref="A352:A353"/>
    <mergeCell ref="B352:B353"/>
    <mergeCell ref="D352:D353"/>
    <mergeCell ref="I352:I353"/>
    <mergeCell ref="L352:L353"/>
    <mergeCell ref="M352:M353"/>
    <mergeCell ref="M325:M326"/>
    <mergeCell ref="G337:H337"/>
    <mergeCell ref="A338:A339"/>
    <mergeCell ref="B338:B339"/>
    <mergeCell ref="D338:D339"/>
    <mergeCell ref="I338:I339"/>
    <mergeCell ref="L338:L339"/>
    <mergeCell ref="M338:M339"/>
    <mergeCell ref="G324:H324"/>
    <mergeCell ref="A325:A326"/>
    <mergeCell ref="B325:B326"/>
    <mergeCell ref="D325:D326"/>
    <mergeCell ref="I325:I326"/>
    <mergeCell ref="L325:L326"/>
    <mergeCell ref="G310:H310"/>
    <mergeCell ref="A311:M311"/>
    <mergeCell ref="A312:A313"/>
    <mergeCell ref="B312:B313"/>
    <mergeCell ref="D312:D313"/>
    <mergeCell ref="I312:I313"/>
    <mergeCell ref="L312:L313"/>
    <mergeCell ref="M312:M313"/>
    <mergeCell ref="G296:H296"/>
    <mergeCell ref="A297:M297"/>
    <mergeCell ref="A298:A299"/>
    <mergeCell ref="B298:B299"/>
    <mergeCell ref="D298:D299"/>
    <mergeCell ref="I298:I299"/>
    <mergeCell ref="L298:L299"/>
    <mergeCell ref="M298:M299"/>
    <mergeCell ref="G283:H283"/>
    <mergeCell ref="A284:M284"/>
    <mergeCell ref="A285:A286"/>
    <mergeCell ref="B285:B286"/>
    <mergeCell ref="D285:D286"/>
    <mergeCell ref="I285:I286"/>
    <mergeCell ref="L285:L286"/>
    <mergeCell ref="M285:M286"/>
    <mergeCell ref="G270:H270"/>
    <mergeCell ref="A271:M271"/>
    <mergeCell ref="A272:A273"/>
    <mergeCell ref="B272:B273"/>
    <mergeCell ref="D272:D273"/>
    <mergeCell ref="I272:I273"/>
    <mergeCell ref="L272:L273"/>
    <mergeCell ref="M272:M273"/>
    <mergeCell ref="G257:H257"/>
    <mergeCell ref="A258:M258"/>
    <mergeCell ref="A259:A260"/>
    <mergeCell ref="B259:B260"/>
    <mergeCell ref="D259:D260"/>
    <mergeCell ref="I259:I260"/>
    <mergeCell ref="L259:L260"/>
    <mergeCell ref="M259:M260"/>
    <mergeCell ref="G244:H244"/>
    <mergeCell ref="A245:M245"/>
    <mergeCell ref="A246:A247"/>
    <mergeCell ref="B246:B247"/>
    <mergeCell ref="D246:D247"/>
    <mergeCell ref="I246:I247"/>
    <mergeCell ref="L246:L247"/>
    <mergeCell ref="M246:M247"/>
    <mergeCell ref="G231:H231"/>
    <mergeCell ref="A232:M232"/>
    <mergeCell ref="A233:A234"/>
    <mergeCell ref="B233:B234"/>
    <mergeCell ref="D233:D234"/>
    <mergeCell ref="I233:I234"/>
    <mergeCell ref="L233:L234"/>
    <mergeCell ref="M233:M234"/>
    <mergeCell ref="G218:H218"/>
    <mergeCell ref="A219:M219"/>
    <mergeCell ref="A220:A221"/>
    <mergeCell ref="B220:B221"/>
    <mergeCell ref="D220:D221"/>
    <mergeCell ref="I220:I221"/>
    <mergeCell ref="L220:L221"/>
    <mergeCell ref="M220:M221"/>
    <mergeCell ref="G205:H205"/>
    <mergeCell ref="A206:M206"/>
    <mergeCell ref="A207:A208"/>
    <mergeCell ref="B207:B208"/>
    <mergeCell ref="D207:D208"/>
    <mergeCell ref="I207:I208"/>
    <mergeCell ref="L207:L208"/>
    <mergeCell ref="M207:M208"/>
    <mergeCell ref="G192:H192"/>
    <mergeCell ref="A193:M193"/>
    <mergeCell ref="A194:A195"/>
    <mergeCell ref="B194:B195"/>
    <mergeCell ref="D194:D195"/>
    <mergeCell ref="I194:I195"/>
    <mergeCell ref="L194:L195"/>
    <mergeCell ref="M194:M195"/>
    <mergeCell ref="G179:H179"/>
    <mergeCell ref="A180:M180"/>
    <mergeCell ref="A181:A182"/>
    <mergeCell ref="B181:B182"/>
    <mergeCell ref="D181:D182"/>
    <mergeCell ref="I181:I182"/>
    <mergeCell ref="L181:L182"/>
    <mergeCell ref="M181:M182"/>
    <mergeCell ref="G166:H166"/>
    <mergeCell ref="A167:M167"/>
    <mergeCell ref="A168:A169"/>
    <mergeCell ref="B168:B169"/>
    <mergeCell ref="D168:D169"/>
    <mergeCell ref="I168:I169"/>
    <mergeCell ref="L168:L169"/>
    <mergeCell ref="M168:M169"/>
    <mergeCell ref="G153:H153"/>
    <mergeCell ref="A154:M154"/>
    <mergeCell ref="A155:A156"/>
    <mergeCell ref="B155:B156"/>
    <mergeCell ref="D155:D156"/>
    <mergeCell ref="I155:I156"/>
    <mergeCell ref="L155:L156"/>
    <mergeCell ref="M155:M156"/>
    <mergeCell ref="G140:H140"/>
    <mergeCell ref="A141:M141"/>
    <mergeCell ref="A142:A143"/>
    <mergeCell ref="B142:B143"/>
    <mergeCell ref="D142:D143"/>
    <mergeCell ref="I142:I143"/>
    <mergeCell ref="L142:L143"/>
    <mergeCell ref="M142:M143"/>
    <mergeCell ref="G127:H127"/>
    <mergeCell ref="A128:M128"/>
    <mergeCell ref="A129:A130"/>
    <mergeCell ref="B129:B130"/>
    <mergeCell ref="D129:D130"/>
    <mergeCell ref="I129:I130"/>
    <mergeCell ref="L129:L130"/>
    <mergeCell ref="M129:M130"/>
    <mergeCell ref="G114:H114"/>
    <mergeCell ref="A115:M115"/>
    <mergeCell ref="A116:A117"/>
    <mergeCell ref="B116:B117"/>
    <mergeCell ref="D116:D117"/>
    <mergeCell ref="I116:I117"/>
    <mergeCell ref="L116:L117"/>
    <mergeCell ref="M116:M117"/>
    <mergeCell ref="G101:H101"/>
    <mergeCell ref="A102:M102"/>
    <mergeCell ref="A103:A104"/>
    <mergeCell ref="B103:B104"/>
    <mergeCell ref="D103:D104"/>
    <mergeCell ref="I103:I104"/>
    <mergeCell ref="L103:L104"/>
    <mergeCell ref="M103:M104"/>
    <mergeCell ref="G88:H88"/>
    <mergeCell ref="A89:M89"/>
    <mergeCell ref="A90:A91"/>
    <mergeCell ref="B90:B91"/>
    <mergeCell ref="D90:D91"/>
    <mergeCell ref="I90:I91"/>
    <mergeCell ref="L90:L91"/>
    <mergeCell ref="M90:M91"/>
    <mergeCell ref="G75:H75"/>
    <mergeCell ref="A76:M76"/>
    <mergeCell ref="A77:A78"/>
    <mergeCell ref="B77:B78"/>
    <mergeCell ref="D77:D78"/>
    <mergeCell ref="I77:I78"/>
    <mergeCell ref="L77:L78"/>
    <mergeCell ref="M77:M78"/>
    <mergeCell ref="G60:H60"/>
    <mergeCell ref="A61:M61"/>
    <mergeCell ref="A62:A63"/>
    <mergeCell ref="B62:B63"/>
    <mergeCell ref="D62:D63"/>
    <mergeCell ref="I62:I63"/>
    <mergeCell ref="L62:L63"/>
    <mergeCell ref="M62:M63"/>
    <mergeCell ref="G45:H45"/>
    <mergeCell ref="A46:M46"/>
    <mergeCell ref="A47:A48"/>
    <mergeCell ref="B47:B48"/>
    <mergeCell ref="D47:D48"/>
    <mergeCell ref="I47:I48"/>
    <mergeCell ref="L47:L48"/>
    <mergeCell ref="M47:M48"/>
    <mergeCell ref="G30:H30"/>
    <mergeCell ref="A31:M31"/>
    <mergeCell ref="A32:A33"/>
    <mergeCell ref="B32:B33"/>
    <mergeCell ref="D32:D33"/>
    <mergeCell ref="I32:I33"/>
    <mergeCell ref="L32:L33"/>
    <mergeCell ref="M32:M33"/>
    <mergeCell ref="G15:H15"/>
    <mergeCell ref="A16:M16"/>
    <mergeCell ref="A17:A18"/>
    <mergeCell ref="B17:B18"/>
    <mergeCell ref="D17:D18"/>
    <mergeCell ref="I17:I18"/>
    <mergeCell ref="L17:L18"/>
    <mergeCell ref="M17:M18"/>
    <mergeCell ref="A1:M1"/>
    <mergeCell ref="A2:A3"/>
    <mergeCell ref="B2:B3"/>
    <mergeCell ref="D2:D3"/>
    <mergeCell ref="I2:I3"/>
    <mergeCell ref="L2:L3"/>
    <mergeCell ref="M2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1E9A-20AF-44E9-96BB-D11C5F4AFFD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06EA-1F6C-4959-BB70-AA51961BB09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B602-F92D-4CC4-950C-544C0C7EE94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BA05-1FDA-4DE0-8BA3-8B985F1B4B91}">
  <dimension ref="A1"/>
  <sheetViews>
    <sheetView workbookViewId="0">
      <selection activeCell="J30" sqref="J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</vt:lpstr>
      <vt:lpstr>Cuadro General</vt:lpstr>
      <vt:lpstr>Reporte Vara Blanca </vt:lpstr>
      <vt:lpstr>Cuadro Vara Blanca </vt:lpstr>
      <vt:lpstr>Variacion de precio</vt:lpstr>
      <vt:lpstr>Feria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Porras</dc:creator>
  <cp:lastModifiedBy>Monica Porras</cp:lastModifiedBy>
  <dcterms:created xsi:type="dcterms:W3CDTF">2024-09-27T13:43:14Z</dcterms:created>
  <dcterms:modified xsi:type="dcterms:W3CDTF">2024-09-27T14:36:12Z</dcterms:modified>
</cp:coreProperties>
</file>