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.local\mh\Departamentos\Residuos Solidos\GIR-2022\23- EXPEDIENTE DE CONTROL DE TONELAJES\"/>
    </mc:Choice>
  </mc:AlternateContent>
  <xr:revisionPtr revIDLastSave="0" documentId="13_ncr:1_{7A1BBA0E-701B-4D82-ACB8-536F43F06D1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SUMEN REINTEGRO X MATERIAL" sheetId="2" r:id="rId1"/>
    <sheet name="RESUMEN RESIDUOS DETALLADOS" sheetId="5" r:id="rId2"/>
    <sheet name="RESIDUOS POR SERVICIO SICORE" sheetId="3" r:id="rId3"/>
    <sheet name="RESIDUOS ELECTRÓNICOS " sheetId="6" r:id="rId4"/>
    <sheet name="Vidrio Plano" sheetId="8" r:id="rId5"/>
    <sheet name="LLantas (RTV)" sheetId="10" r:id="rId6"/>
  </sheets>
  <definedNames>
    <definedName name="_xlnm._FilterDatabase" localSheetId="2" hidden="1">'RESIDUOS POR SERVICIO SICORE'!$A$1:$G$49</definedName>
    <definedName name="_xlnm._FilterDatabase" localSheetId="0" hidden="1">'RESUMEN REINTEGRO X MATERIAL'!$A$1:$F$158</definedName>
    <definedName name="_xlnm._FilterDatabase" localSheetId="1" hidden="1">'RESUMEN RESIDUOS DETALLADOS'!$A$1:$F$158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5" l="1"/>
  <c r="M14" i="5"/>
  <c r="O13" i="5"/>
  <c r="M12" i="5"/>
  <c r="M13" i="5" l="1"/>
  <c r="P13" i="5" s="1"/>
  <c r="O12" i="5"/>
  <c r="P12" i="5"/>
  <c r="N13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7" i="2"/>
  <c r="F167" i="2" s="1"/>
  <c r="E166" i="2" l="1"/>
  <c r="E165" i="2"/>
  <c r="E164" i="2"/>
  <c r="E163" i="2"/>
  <c r="E162" i="2"/>
  <c r="E161" i="2"/>
  <c r="E160" i="2"/>
  <c r="E159" i="2"/>
  <c r="E158" i="2"/>
  <c r="E157" i="2"/>
  <c r="F152" i="2" s="1"/>
  <c r="E156" i="2"/>
  <c r="E155" i="2"/>
  <c r="E154" i="2"/>
  <c r="E152" i="2"/>
  <c r="N14" i="5" l="1"/>
  <c r="N15" i="5"/>
  <c r="N12" i="5"/>
  <c r="N5" i="5"/>
  <c r="N4" i="5"/>
  <c r="N3" i="5"/>
  <c r="N2" i="5"/>
  <c r="N6" i="5"/>
  <c r="N7" i="5"/>
  <c r="N8" i="5"/>
  <c r="N9" i="5"/>
  <c r="N10" i="5"/>
  <c r="N11" i="5"/>
  <c r="I17" i="2"/>
  <c r="O11" i="5"/>
  <c r="M11" i="5" s="1"/>
  <c r="O10" i="5"/>
  <c r="M10" i="5" s="1"/>
  <c r="O9" i="5"/>
  <c r="O8" i="5"/>
  <c r="M8" i="5" s="1"/>
  <c r="P8" i="5" s="1"/>
  <c r="M9" i="5"/>
  <c r="E151" i="2"/>
  <c r="E150" i="2"/>
  <c r="E149" i="2"/>
  <c r="E148" i="2"/>
  <c r="E147" i="2"/>
  <c r="E146" i="2"/>
  <c r="E145" i="2"/>
  <c r="E144" i="2"/>
  <c r="E143" i="2"/>
  <c r="E142" i="2"/>
  <c r="F137" i="2" s="1"/>
  <c r="E141" i="2"/>
  <c r="E140" i="2"/>
  <c r="E139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2" i="2"/>
  <c r="F122" i="2" s="1"/>
  <c r="P9" i="5" l="1"/>
  <c r="P11" i="5"/>
  <c r="P10" i="5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7" i="2"/>
  <c r="F107" i="2" s="1"/>
  <c r="O7" i="5" l="1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2" i="2"/>
  <c r="F92" i="2" s="1"/>
  <c r="M7" i="5" l="1"/>
  <c r="P7" i="5" s="1"/>
  <c r="O6" i="5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7" i="2"/>
  <c r="M6" i="5" l="1"/>
  <c r="P6" i="5" s="1"/>
  <c r="F77" i="2"/>
  <c r="O5" i="5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2" i="2"/>
  <c r="F62" i="2" s="1"/>
  <c r="M5" i="5" l="1"/>
  <c r="P5" i="5" s="1"/>
  <c r="O4" i="5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7" i="2"/>
  <c r="F47" i="2" s="1"/>
  <c r="M4" i="5" l="1"/>
  <c r="P4" i="5" s="1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2" i="2"/>
  <c r="F32" i="2" l="1"/>
  <c r="O3" i="5"/>
  <c r="O2" i="5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7" i="2"/>
  <c r="M2" i="5" l="1"/>
  <c r="P2" i="5" s="1"/>
  <c r="M3" i="5"/>
  <c r="F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2" i="2"/>
  <c r="P3" i="5" l="1"/>
  <c r="Q13" i="5"/>
  <c r="F2" i="2"/>
  <c r="L17" i="2"/>
  <c r="Q3" i="5" l="1"/>
  <c r="J2" i="5"/>
  <c r="J15" i="5" l="1"/>
  <c r="O14" i="5" l="1"/>
  <c r="P14" i="5" s="1"/>
  <c r="H16" i="5"/>
  <c r="Q7" i="5" l="1"/>
  <c r="Q9" i="5"/>
  <c r="Q12" i="5"/>
  <c r="Q6" i="5"/>
  <c r="Q10" i="5"/>
  <c r="Q11" i="5"/>
  <c r="Q2" i="5"/>
  <c r="Q4" i="5"/>
  <c r="Q8" i="5"/>
  <c r="Q5" i="5"/>
  <c r="J11" i="5"/>
  <c r="J5" i="5"/>
  <c r="J12" i="5"/>
  <c r="J16" i="5"/>
  <c r="J6" i="5"/>
  <c r="J10" i="5"/>
  <c r="J13" i="5"/>
  <c r="J4" i="5"/>
  <c r="J7" i="5"/>
  <c r="J8" i="5"/>
  <c r="J14" i="5"/>
  <c r="J3" i="5"/>
  <c r="J9" i="5"/>
  <c r="Q14" i="5" l="1"/>
  <c r="J17" i="5"/>
</calcChain>
</file>

<file path=xl/sharedStrings.xml><?xml version="1.0" encoding="utf-8"?>
<sst xmlns="http://schemas.openxmlformats.org/spreadsheetml/2006/main" count="1755" uniqueCount="113">
  <si>
    <t xml:space="preserve">Basura </t>
  </si>
  <si>
    <t xml:space="preserve">Mes </t>
  </si>
  <si>
    <t xml:space="preserve">Tipo de Servicio </t>
  </si>
  <si>
    <t xml:space="preserve">Tipo de material </t>
  </si>
  <si>
    <t>Peso (ton)</t>
  </si>
  <si>
    <t>Papel blanco</t>
  </si>
  <si>
    <t>Periódico</t>
  </si>
  <si>
    <t>Cartón</t>
  </si>
  <si>
    <t xml:space="preserve">Cartoncillo </t>
  </si>
  <si>
    <t>Revistas y papel de color</t>
  </si>
  <si>
    <t>Plásticos PET (1)</t>
  </si>
  <si>
    <t>Plásticos HDPE (2)</t>
  </si>
  <si>
    <t>Plástico PVC (3)</t>
  </si>
  <si>
    <t>Plástico LDPE (4)</t>
  </si>
  <si>
    <t>Aluminio</t>
  </si>
  <si>
    <t>Hojalata o latas férricas</t>
  </si>
  <si>
    <t>Tetra Brick</t>
  </si>
  <si>
    <t>Vidrio</t>
  </si>
  <si>
    <t>Mes</t>
  </si>
  <si>
    <t>Reintegro por material (colones)</t>
  </si>
  <si>
    <t>Total reintegro por material (colones)</t>
  </si>
  <si>
    <t xml:space="preserve">Porcentaje de cada material </t>
  </si>
  <si>
    <t>Toneladas</t>
  </si>
  <si>
    <t xml:space="preserve">Material </t>
  </si>
  <si>
    <t>Fecha inicial del servicio</t>
  </si>
  <si>
    <t>Fecha final del servicio</t>
  </si>
  <si>
    <t xml:space="preserve">Nombre </t>
  </si>
  <si>
    <t xml:space="preserve">Peso </t>
  </si>
  <si>
    <t>Total del reintegro por mes</t>
  </si>
  <si>
    <t xml:space="preserve">Total Residuos valorizados </t>
  </si>
  <si>
    <t>Total reintegro de materiales</t>
  </si>
  <si>
    <t xml:space="preserve">Residuos por mes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</si>
  <si>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</si>
  <si>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</si>
  <si>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</si>
  <si>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</si>
  <si>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</si>
  <si>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</si>
  <si>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</si>
  <si>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</si>
  <si>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</si>
  <si>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</si>
  <si>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</si>
  <si>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</si>
  <si>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Residuos contaminados </t>
  </si>
  <si>
    <t xml:space="preserve">Porcentaje de residuos contaminados </t>
  </si>
  <si>
    <t>Otros</t>
  </si>
  <si>
    <t xml:space="preserve">porcentaje de residuos por mes </t>
  </si>
  <si>
    <t>Enero</t>
  </si>
  <si>
    <t>Periodico</t>
  </si>
  <si>
    <t xml:space="preserve">                                                              -   </t>
  </si>
  <si>
    <t>Carton</t>
  </si>
  <si>
    <t>Plasticos PET (1)</t>
  </si>
  <si>
    <t>Plasticos HDPE (2)</t>
  </si>
  <si>
    <t>Plastico PVC (3)</t>
  </si>
  <si>
    <t>Plastico LDPE (4)</t>
  </si>
  <si>
    <t>Hojalata o latas ferricas</t>
  </si>
  <si>
    <t xml:space="preserve">Enero </t>
  </si>
  <si>
    <t xml:space="preserve">Recolección detallada valorizables </t>
  </si>
  <si>
    <t xml:space="preserve">Centros de acopio </t>
  </si>
  <si>
    <t>Recolección casa a casa</t>
  </si>
  <si>
    <t>Envases plásticos</t>
  </si>
  <si>
    <t>Poliestireno de alta densidad (estereofón) </t>
  </si>
  <si>
    <t>Papel/cartón</t>
  </si>
  <si>
    <t>Envases de vidrio</t>
  </si>
  <si>
    <t>Enlatados y envases UAT (Tetra Pak)</t>
  </si>
  <si>
    <t>Otro</t>
  </si>
  <si>
    <t>31/1/2022</t>
  </si>
  <si>
    <t>Recoleccion especial</t>
  </si>
  <si>
    <t>Gestor</t>
  </si>
  <si>
    <t>Valu Shred</t>
  </si>
  <si>
    <t>3 de feb</t>
  </si>
  <si>
    <t>4 de feb</t>
  </si>
  <si>
    <t>Febrero</t>
  </si>
  <si>
    <t>Vidrio plano</t>
  </si>
  <si>
    <t>Vical</t>
  </si>
  <si>
    <t>Llantas</t>
  </si>
  <si>
    <t>Cantidad</t>
  </si>
  <si>
    <t>RTV</t>
  </si>
  <si>
    <t>28/2/2022</t>
  </si>
  <si>
    <t>Marzo</t>
  </si>
  <si>
    <t>Peso (Ton)</t>
  </si>
  <si>
    <t>Total Peso (Ton)</t>
  </si>
  <si>
    <t>31/3/2022</t>
  </si>
  <si>
    <t>30/3/2022</t>
  </si>
  <si>
    <t>Abril</t>
  </si>
  <si>
    <t>30/4/2022</t>
  </si>
  <si>
    <t>Junio</t>
  </si>
  <si>
    <t>2 de jun</t>
  </si>
  <si>
    <t>3 de jun</t>
  </si>
  <si>
    <t>Electronicos y electricos</t>
  </si>
  <si>
    <t>Peso en Kilos</t>
  </si>
  <si>
    <t>Mayo</t>
  </si>
  <si>
    <t>31/05/2022</t>
  </si>
  <si>
    <t>31/5/2022</t>
  </si>
  <si>
    <t>30/6/2022</t>
  </si>
  <si>
    <t>Julio</t>
  </si>
  <si>
    <t>30/07/2022</t>
  </si>
  <si>
    <t>30/06/2022</t>
  </si>
  <si>
    <t>31/7/2022</t>
  </si>
  <si>
    <t>Agosto</t>
  </si>
  <si>
    <t>31/8/2022</t>
  </si>
  <si>
    <t>Septiembre</t>
  </si>
  <si>
    <t>Setiembre</t>
  </si>
  <si>
    <t>30/9/2022</t>
  </si>
  <si>
    <t>Octubre</t>
  </si>
  <si>
    <t>31/10/2022</t>
  </si>
  <si>
    <t>Residuos valorizables recuperados por mes</t>
  </si>
  <si>
    <t>99.885</t>
  </si>
  <si>
    <t xml:space="preserve">Costo </t>
  </si>
  <si>
    <t>Noviembre</t>
  </si>
  <si>
    <t>Diciembre</t>
  </si>
  <si>
    <t xml:space="preserve">No hay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</si>
</sst>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00"/>
    <numFmt numFmtId="165" formatCode="dd/mm/yyyy;@"/>
    <numFmt numFmtId="166" formatCode="0.000;[Red]0.000"/>
    <numFmt numFmtId="167" formatCode="#,##0.00;[Red]#,##0.00"/>
    <numFmt numFmtId="168" formatCode="#,##0.000;[Red]#,##0.000"/>
    <numFmt numFmtId="169" formatCode="0.00;[Red]0.00"/>
    <numFmt numFmtId="170" formatCode="[$₡-140A]#,##0.00;[Red][$₡-140A]#,##0.00"/>
    <numFmt numFmtId="171" formatCode="_-* #,##0.000_-;\-* #,##0.000_-;_-* &quot;-&quot;??_-;_-@_-"/>
    <numFmt numFmtId="172" formatCode="_-* #,##0_-;\-* #,##0_-;_-* &quot;-&quot;??_-;_-@_-"/>
    <numFmt numFmtId="173" formatCode="mm/dd/yy;@"/>
    <numFmt numFmtId="174" formatCode="&quot;₡&quot;#,##0.00;[Red]&quot;₡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sz val="12"/>
      <color rgb="FF0070C0"/>
      <name val="Calibri Light"/>
      <family val="2"/>
      <scheme val="major"/>
    </font>
    <font>
      <b/>
      <sz val="11"/>
      <color rgb="FF0070C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name val="Calibri Light"/>
      <family val="2"/>
      <scheme val="major"/>
    </font>
    <font>
      <sz val="11"/>
      <name val="Calibri"/>
      <family val="2"/>
    </font>
    <font>
      <b/>
      <sz val="11"/>
      <name val="Calibri Light"/>
      <family val="2"/>
      <scheme val="maj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2" fontId="5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0" applyNumberFormat="1"/>
    <xf numFmtId="2" fontId="0" fillId="0" borderId="0" xfId="0" applyNumberFormat="1"/>
    <xf numFmtId="49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49" fontId="7" fillId="0" borderId="0" xfId="0" applyNumberFormat="1" applyFont="1"/>
    <xf numFmtId="166" fontId="7" fillId="0" borderId="0" xfId="0" applyNumberFormat="1" applyFont="1"/>
    <xf numFmtId="49" fontId="6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 vertical="center"/>
    </xf>
    <xf numFmtId="166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168" fontId="7" fillId="0" borderId="0" xfId="0" applyNumberFormat="1" applyFont="1"/>
    <xf numFmtId="169" fontId="7" fillId="0" borderId="0" xfId="0" applyNumberFormat="1" applyFont="1"/>
    <xf numFmtId="167" fontId="6" fillId="0" borderId="0" xfId="0" applyNumberFormat="1" applyFont="1" applyAlignment="1">
      <alignment horizontal="left" vertical="center"/>
    </xf>
    <xf numFmtId="167" fontId="7" fillId="0" borderId="0" xfId="0" applyNumberFormat="1" applyFont="1" applyAlignment="1">
      <alignment horizontal="left"/>
    </xf>
    <xf numFmtId="166" fontId="0" fillId="0" borderId="0" xfId="0" applyNumberFormat="1"/>
    <xf numFmtId="49" fontId="9" fillId="0" borderId="1" xfId="0" applyNumberFormat="1" applyFont="1" applyBorder="1"/>
    <xf numFmtId="168" fontId="9" fillId="0" borderId="0" xfId="0" applyNumberFormat="1" applyFont="1"/>
    <xf numFmtId="49" fontId="10" fillId="0" borderId="1" xfId="0" applyNumberFormat="1" applyFont="1" applyBorder="1"/>
    <xf numFmtId="166" fontId="9" fillId="0" borderId="1" xfId="0" applyNumberFormat="1" applyFont="1" applyBorder="1"/>
    <xf numFmtId="169" fontId="9" fillId="0" borderId="1" xfId="0" applyNumberFormat="1" applyFont="1" applyBorder="1"/>
    <xf numFmtId="169" fontId="9" fillId="0" borderId="0" xfId="0" applyNumberFormat="1" applyFont="1"/>
    <xf numFmtId="169" fontId="3" fillId="0" borderId="0" xfId="0" applyNumberFormat="1" applyFont="1" applyAlignment="1">
      <alignment horizontal="left" vertical="center"/>
    </xf>
    <xf numFmtId="167" fontId="7" fillId="0" borderId="0" xfId="0" applyNumberFormat="1" applyFont="1" applyAlignment="1">
      <alignment horizontal="left" vertical="center"/>
    </xf>
    <xf numFmtId="0" fontId="0" fillId="0" borderId="1" xfId="0" applyBorder="1"/>
    <xf numFmtId="170" fontId="9" fillId="0" borderId="1" xfId="0" applyNumberFormat="1" applyFont="1" applyBorder="1"/>
    <xf numFmtId="0" fontId="14" fillId="0" borderId="0" xfId="0" applyFont="1" applyAlignment="1">
      <alignment vertical="center"/>
    </xf>
    <xf numFmtId="171" fontId="14" fillId="0" borderId="0" xfId="1" applyNumberFormat="1" applyFont="1" applyBorder="1" applyAlignment="1">
      <alignment horizontal="right" vertical="center"/>
    </xf>
    <xf numFmtId="171" fontId="14" fillId="0" borderId="0" xfId="1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/>
    </xf>
    <xf numFmtId="165" fontId="12" fillId="0" borderId="1" xfId="0" applyNumberFormat="1" applyFont="1" applyBorder="1" applyAlignment="1">
      <alignment horizontal="left" vertical="center"/>
    </xf>
    <xf numFmtId="166" fontId="12" fillId="0" borderId="1" xfId="0" applyNumberFormat="1" applyFont="1" applyBorder="1" applyAlignment="1">
      <alignment horizontal="left" vertical="center"/>
    </xf>
    <xf numFmtId="0" fontId="13" fillId="0" borderId="1" xfId="0" applyFont="1" applyBorder="1"/>
    <xf numFmtId="49" fontId="6" fillId="0" borderId="1" xfId="0" applyNumberFormat="1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left" vertical="center"/>
    </xf>
    <xf numFmtId="169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9" fontId="0" fillId="0" borderId="1" xfId="0" applyNumberFormat="1" applyBorder="1" applyAlignment="1">
      <alignment horizontal="center"/>
    </xf>
    <xf numFmtId="0" fontId="13" fillId="0" borderId="0" xfId="0" applyFont="1"/>
    <xf numFmtId="166" fontId="12" fillId="0" borderId="2" xfId="0" applyNumberFormat="1" applyFont="1" applyBorder="1" applyAlignment="1">
      <alignment horizontal="left" vertical="center"/>
    </xf>
    <xf numFmtId="0" fontId="0" fillId="0" borderId="3" xfId="0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7" fontId="8" fillId="0" borderId="0" xfId="0" applyNumberFormat="1" applyFont="1" applyAlignment="1">
      <alignment horizontal="left"/>
    </xf>
    <xf numFmtId="172" fontId="15" fillId="0" borderId="0" xfId="0" applyNumberFormat="1" applyFont="1" applyAlignment="1">
      <alignment vertical="center"/>
    </xf>
    <xf numFmtId="49" fontId="11" fillId="0" borderId="1" xfId="0" applyNumberFormat="1" applyFont="1" applyBorder="1"/>
    <xf numFmtId="173" fontId="7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 vertical="center"/>
    </xf>
    <xf numFmtId="2" fontId="0" fillId="0" borderId="1" xfId="0" applyNumberFormat="1" applyBorder="1"/>
    <xf numFmtId="169" fontId="11" fillId="0" borderId="1" xfId="0" applyNumberFormat="1" applyFont="1" applyBorder="1"/>
    <xf numFmtId="166" fontId="11" fillId="0" borderId="1" xfId="0" applyNumberFormat="1" applyFont="1" applyBorder="1"/>
    <xf numFmtId="0" fontId="3" fillId="0" borderId="7" xfId="0" applyFont="1" applyBorder="1" applyAlignment="1">
      <alignment vertical="center"/>
    </xf>
    <xf numFmtId="171" fontId="16" fillId="0" borderId="5" xfId="1" applyNumberFormat="1" applyFont="1" applyFill="1" applyBorder="1" applyAlignment="1">
      <alignment horizontal="right" vertical="center"/>
    </xf>
    <xf numFmtId="49" fontId="8" fillId="0" borderId="1" xfId="0" applyNumberFormat="1" applyFont="1" applyBorder="1"/>
    <xf numFmtId="168" fontId="8" fillId="0" borderId="1" xfId="0" applyNumberFormat="1" applyFont="1" applyBorder="1" applyAlignment="1">
      <alignment wrapText="1"/>
    </xf>
    <xf numFmtId="49" fontId="17" fillId="0" borderId="1" xfId="0" applyNumberFormat="1" applyFont="1" applyBorder="1"/>
    <xf numFmtId="2" fontId="16" fillId="0" borderId="1" xfId="0" applyNumberFormat="1" applyFont="1" applyBorder="1" applyAlignment="1">
      <alignment vertical="center"/>
    </xf>
    <xf numFmtId="2" fontId="18" fillId="0" borderId="1" xfId="0" applyNumberFormat="1" applyFont="1" applyBorder="1" applyAlignment="1">
      <alignment vertical="center"/>
    </xf>
    <xf numFmtId="49" fontId="19" fillId="0" borderId="1" xfId="0" applyNumberFormat="1" applyFont="1" applyBorder="1" applyAlignment="1">
      <alignment wrapText="1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169" fontId="0" fillId="0" borderId="0" xfId="0" applyNumberFormat="1"/>
    <xf numFmtId="49" fontId="22" fillId="2" borderId="1" xfId="0" applyNumberFormat="1" applyFont="1" applyFill="1" applyBorder="1"/>
    <xf numFmtId="169" fontId="22" fillId="2" borderId="1" xfId="0" applyNumberFormat="1" applyFont="1" applyFill="1" applyBorder="1"/>
    <xf numFmtId="17" fontId="21" fillId="3" borderId="4" xfId="0" applyNumberFormat="1" applyFont="1" applyFill="1" applyBorder="1" applyAlignment="1">
      <alignment vertical="center"/>
    </xf>
    <xf numFmtId="169" fontId="9" fillId="3" borderId="1" xfId="0" applyNumberFormat="1" applyFont="1" applyFill="1" applyBorder="1"/>
    <xf numFmtId="49" fontId="9" fillId="4" borderId="1" xfId="0" applyNumberFormat="1" applyFont="1" applyFill="1" applyBorder="1"/>
    <xf numFmtId="169" fontId="9" fillId="4" borderId="1" xfId="0" applyNumberFormat="1" applyFont="1" applyFill="1" applyBorder="1"/>
    <xf numFmtId="0" fontId="21" fillId="0" borderId="0" xfId="0" applyFont="1" applyAlignment="1">
      <alignment vertical="center"/>
    </xf>
    <xf numFmtId="174" fontId="9" fillId="4" borderId="1" xfId="0" applyNumberFormat="1" applyFont="1" applyFill="1" applyBorder="1"/>
    <xf numFmtId="174" fontId="22" fillId="2" borderId="1" xfId="0" applyNumberFormat="1" applyFont="1" applyFill="1" applyBorder="1"/>
    <xf numFmtId="169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1" fontId="14" fillId="0" borderId="5" xfId="1" applyNumberFormat="1" applyFont="1" applyFill="1" applyBorder="1" applyAlignment="1">
      <alignment horizontal="right" vertical="center"/>
    </xf>
    <xf numFmtId="172" fontId="3" fillId="0" borderId="7" xfId="1" applyNumberFormat="1" applyFont="1" applyFill="1" applyBorder="1" applyAlignment="1">
      <alignment horizontal="right" vertical="center"/>
    </xf>
    <xf numFmtId="172" fontId="15" fillId="0" borderId="7" xfId="0" applyNumberFormat="1" applyFont="1" applyFill="1" applyBorder="1" applyAlignment="1">
      <alignment vertical="center"/>
    </xf>
    <xf numFmtId="172" fontId="3" fillId="0" borderId="5" xfId="1" applyNumberFormat="1" applyFont="1" applyFill="1" applyBorder="1" applyAlignment="1">
      <alignment horizontal="right" vertical="center"/>
    </xf>
    <xf numFmtId="172" fontId="15" fillId="0" borderId="5" xfId="1" applyNumberFormat="1" applyFont="1" applyFill="1" applyBorder="1" applyAlignment="1">
      <alignment vertical="center"/>
    </xf>
    <xf numFmtId="171" fontId="14" fillId="0" borderId="5" xfId="1" applyNumberFormat="1" applyFont="1" applyFill="1" applyBorder="1" applyAlignment="1">
      <alignment horizontal="right" vertical="center" wrapText="1"/>
    </xf>
    <xf numFmtId="172" fontId="3" fillId="0" borderId="6" xfId="1" applyNumberFormat="1" applyFont="1" applyFill="1" applyBorder="1" applyAlignment="1">
      <alignment horizontal="right" vertical="center"/>
    </xf>
    <xf numFmtId="172" fontId="15" fillId="0" borderId="6" xfId="1" applyNumberFormat="1" applyFont="1" applyFill="1" applyBorder="1" applyAlignment="1">
      <alignment vertical="center"/>
    </xf>
    <xf numFmtId="172" fontId="15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horizontal="left"/>
    </xf>
    <xf numFmtId="166" fontId="7" fillId="0" borderId="0" xfId="0" applyNumberFormat="1" applyFont="1" applyFill="1" applyAlignment="1">
      <alignment horizontal="left"/>
    </xf>
    <xf numFmtId="167" fontId="7" fillId="0" borderId="0" xfId="0" applyNumberFormat="1" applyFont="1" applyFill="1" applyAlignment="1">
      <alignment horizontal="left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RESIDUOS DETALLADOS'!$M$1</c:f>
              <c:strCache>
                <c:ptCount val="1"/>
                <c:pt idx="0">
                  <c:v>Toneladas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RESIDUOS DETALLADOS'!$L$2:$L$13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'RESUMEN RESIDUOS DETALLADOS'!$M$2:$M$13</c:f>
              <c:numCache>
                <c:formatCode>0.00;[Red]0.00</c:formatCode>
                <c:ptCount val="12"/>
                <c:pt idx="0">
                  <c:v>102.20244</c:v>
                </c:pt>
                <c:pt idx="1">
                  <c:v>81.248619999999988</c:v>
                </c:pt>
                <c:pt idx="2">
                  <c:v>82.787451300000015</c:v>
                </c:pt>
                <c:pt idx="3">
                  <c:v>72.659486600000008</c:v>
                </c:pt>
                <c:pt idx="4">
                  <c:v>72.872150000000005</c:v>
                </c:pt>
                <c:pt idx="5">
                  <c:v>76.433228400000004</c:v>
                </c:pt>
                <c:pt idx="6">
                  <c:v>70.853127999999998</c:v>
                </c:pt>
                <c:pt idx="7">
                  <c:v>69.168095999999991</c:v>
                </c:pt>
                <c:pt idx="8">
                  <c:v>71.851832800000011</c:v>
                </c:pt>
                <c:pt idx="9">
                  <c:v>89.153193999999999</c:v>
                </c:pt>
                <c:pt idx="10">
                  <c:v>85.964250000000007</c:v>
                </c:pt>
                <c:pt idx="11">
                  <c:v>108.68356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E-4F51-A9B2-5D8541B827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19254623"/>
        <c:axId val="919255039"/>
      </c:barChart>
      <c:catAx>
        <c:axId val="9192546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19255039"/>
        <c:crosses val="autoZero"/>
        <c:auto val="1"/>
        <c:lblAlgn val="ctr"/>
        <c:lblOffset val="100"/>
        <c:noMultiLvlLbl val="0"/>
      </c:catAx>
      <c:valAx>
        <c:axId val="919255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19254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387622895924627E-3"/>
          <c:y val="0.23015271935806372"/>
          <c:w val="0.83152428291519465"/>
          <c:h val="0.6035608031042744"/>
        </c:manualLayout>
      </c:layout>
      <c:pie3DChart>
        <c:varyColors val="1"/>
        <c:ser>
          <c:idx val="0"/>
          <c:order val="0"/>
          <c:tx>
            <c:strRef>
              <c:f>'RESUMEN RESIDUOS DETALLADOS'!$I$1</c:f>
              <c:strCache>
                <c:ptCount val="1"/>
                <c:pt idx="0">
                  <c:v>Toneladas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A55-4E9B-8B81-B4E86A668B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A55-4E9B-8B81-B4E86A668B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A55-4E9B-8B81-B4E86A668B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A55-4E9B-8B81-B4E86A668B5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A55-4E9B-8B81-B4E86A668B5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A55-4E9B-8B81-B4E86A668B5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A55-4E9B-8B81-B4E86A668B5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A55-4E9B-8B81-B4E86A668B5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A55-4E9B-8B81-B4E86A668B5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EA55-4E9B-8B81-B4E86A668B5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EA55-4E9B-8B81-B4E86A668B5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EA55-4E9B-8B81-B4E86A668B5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A55-4E9B-8B81-B4E86A668B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('RESUMEN RESIDUOS DETALLADOS'!$H$2:$H$8,'RESUMEN RESIDUOS DETALLADOS'!$H$10:$H$15)</c:f>
              <c:strCache>
                <c:ptCount val="13"/>
                <c:pt idx="0">
                  <c:v>Papel blanco</c:v>
                </c:pt>
                <c:pt idx="1">
                  <c:v>Periódico</c:v>
                </c:pt>
                <c:pt idx="2">
                  <c:v>Cartón</c:v>
                </c:pt>
                <c:pt idx="3">
                  <c:v>Cartoncillo </c:v>
                </c:pt>
                <c:pt idx="4">
                  <c:v>Revistas y papel de color</c:v>
                </c:pt>
                <c:pt idx="5">
                  <c:v>Plásticos PET (1)</c:v>
                </c:pt>
                <c:pt idx="6">
                  <c:v>Plásticos HDPE (2)</c:v>
                </c:pt>
                <c:pt idx="7">
                  <c:v>Plástico LDPE (4)</c:v>
                </c:pt>
                <c:pt idx="8">
                  <c:v>Aluminio</c:v>
                </c:pt>
                <c:pt idx="9">
                  <c:v>Hojalata o latas férricas</c:v>
                </c:pt>
                <c:pt idx="10">
                  <c:v>Tetra Brick</c:v>
                </c:pt>
                <c:pt idx="11">
                  <c:v>Vidrio</c:v>
                </c:pt>
                <c:pt idx="12">
                  <c:v>Otros</c:v>
                </c:pt>
              </c:strCache>
            </c:strRef>
          </c:cat>
          <c:val>
            <c:numRef>
              <c:f>('RESUMEN RESIDUOS DETALLADOS'!$I$2:$I$8,'RESUMEN RESIDUOS DETALLADOS'!$I$10:$I$15)</c:f>
              <c:numCache>
                <c:formatCode>0.00;[Red]0.00</c:formatCode>
                <c:ptCount val="13"/>
                <c:pt idx="0">
                  <c:v>21.778352890000001</c:v>
                </c:pt>
                <c:pt idx="1">
                  <c:v>3.5595954000000001</c:v>
                </c:pt>
                <c:pt idx="2">
                  <c:v>239.81129509999997</c:v>
                </c:pt>
                <c:pt idx="3">
                  <c:v>184.47461029999999</c:v>
                </c:pt>
                <c:pt idx="4">
                  <c:v>40.44551251</c:v>
                </c:pt>
                <c:pt idx="5">
                  <c:v>109.23520579999999</c:v>
                </c:pt>
                <c:pt idx="6">
                  <c:v>73.08098320000002</c:v>
                </c:pt>
                <c:pt idx="7">
                  <c:v>34.044879999999999</c:v>
                </c:pt>
                <c:pt idx="8">
                  <c:v>11.3432703</c:v>
                </c:pt>
                <c:pt idx="9">
                  <c:v>47.870249399999999</c:v>
                </c:pt>
                <c:pt idx="10">
                  <c:v>60.710897500000002</c:v>
                </c:pt>
                <c:pt idx="11">
                  <c:v>163.552423</c:v>
                </c:pt>
                <c:pt idx="12">
                  <c:v>1.2811717000000002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2-4BC8-A0AE-82A3AAEEF10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85717059908729"/>
          <c:y val="8.0302884006107203E-2"/>
          <c:w val="0.20937183346155092"/>
          <c:h val="0.881376465689439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196103</xdr:colOff>
      <xdr:row>16</xdr:row>
      <xdr:rowOff>101974</xdr:rowOff>
    </xdr:from>
    <xdr:to>
      <xdr:col>16</xdr:col>
      <xdr:colOff>879662</xdr:colOff>
      <xdr:row>29</xdr:row>
      <xdr:rowOff>166968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D58724-A3B7-4E27-9535-9BA7099B8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218512</xdr:colOff>
      <xdr:row>19</xdr:row>
      <xdr:rowOff>124385</xdr:rowOff>
    </xdr:from>
    <xdr:to>
      <xdr:col>10</xdr:col>
      <xdr:colOff>694765</xdr:colOff>
      <xdr:row>38</xdr:row>
      <xdr:rowOff>145676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377671-ACA6-4163-AB31-E811BA8A7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1"/>
  <sheetViews>
    <sheetView topLeftCell="G1" zoomScaleNormal="100" workbookViewId="0">
      <selection activeCell="F1" sqref="B1:F1048576"/>
    </sheetView>
  </sheetViews>
  <sheetFormatPr baseColWidth="10" defaultRowHeight="15" x14ac:dyDescent="0.25"/>
  <cols>
    <col min="1" max="1" width="11.140625" style="15" customWidth="1"/>
    <col min="2" max="2" width="22.140625" style="99" bestFit="1" customWidth="1"/>
    <col min="3" max="3" width="12" style="100" bestFit="1" customWidth="1"/>
    <col min="4" max="4" width="31" style="101" bestFit="1" customWidth="1"/>
    <col min="5" max="5" width="35.42578125" style="101" bestFit="1" customWidth="1"/>
    <col min="6" max="6" width="26.5703125" style="101" bestFit="1" customWidth="1"/>
    <col min="7" max="7" width="26.5703125" style="22" customWidth="1"/>
    <col min="8" max="8" width="23.85546875" style="22" customWidth="1"/>
    <col min="9" max="9" width="26.5703125" style="22" customWidth="1"/>
    <col min="10" max="10" width="21.140625" customWidth="1"/>
    <col min="11" max="11" width="29.5703125" style="10" customWidth="1"/>
    <col min="12" max="12" width="33.140625" style="19" bestFit="1" customWidth="1"/>
    <col min="13" max="13" width="33.140625" bestFit="1" customWidth="1"/>
    <col min="14" max="14" width="27.140625" bestFit="1" customWidth="1"/>
    <col min="15" max="15" width="34.7109375" bestFit="1" customWidth="1"/>
  </cols>
  <sheetData>
    <row r="1" spans="1:12" ht="15.75" thickBot="1" x14ac:dyDescent="0.3">
      <c r="A1" s="59" t="s">
        <v>18</v>
      </c>
      <c r="B1" s="87" t="s">
        <v>3</v>
      </c>
      <c r="C1" s="87" t="s">
        <v>4</v>
      </c>
      <c r="D1" s="87" t="s">
        <v>19</v>
      </c>
      <c r="E1" s="87" t="s">
        <v>20</v>
      </c>
      <c r="F1" s="87" t="s">
        <v>28</v>
      </c>
      <c r="G1" s="51"/>
      <c r="H1" s="61" t="s">
        <v>23</v>
      </c>
      <c r="I1" s="62" t="s">
        <v>81</v>
      </c>
      <c r="J1" s="1"/>
      <c r="K1" s="24" t="s">
        <v>23</v>
      </c>
      <c r="L1" s="25" t="s">
        <v>20</v>
      </c>
    </row>
    <row r="2" spans="1:12" ht="16.5" thickBot="1" x14ac:dyDescent="0.3">
      <c r="A2" s="59" t="s">
        <v>48</v>
      </c>
      <c r="B2" s="87" t="s">
        <v>5</v>
      </c>
      <c r="C2" s="87">
        <v>2.5348799999999998</v>
      </c>
      <c r="D2" s="87">
        <v>17000</v>
      </c>
      <c r="E2" s="87">
        <f>C2*D2</f>
        <v>43092.959999999999</v>
      </c>
      <c r="F2" s="87">
        <f>SUM(E2:E16)</f>
        <v>466780.45999999996</v>
      </c>
      <c r="G2" s="52"/>
      <c r="H2" s="63" t="s">
        <v>5</v>
      </c>
      <c r="I2" s="64">
        <f t="shared" ref="I2:I16" si="0">+SUM(C2,C17,C32,C47,C62,C77,C92,C107,C122,C137,C152,C167)</f>
        <v>21.778352890000001</v>
      </c>
      <c r="K2" s="26" t="s">
        <v>5</v>
      </c>
      <c r="L2" s="33">
        <f t="shared" ref="L2:L16" si="1">+SUM(E2,E17,E32,E47,E62,E77,E92,E107,E122,E137,E152,E167)</f>
        <v>370231.99913000001</v>
      </c>
    </row>
    <row r="3" spans="1:12" ht="16.5" thickBot="1" x14ac:dyDescent="0.3">
      <c r="A3" s="50" t="s">
        <v>48</v>
      </c>
      <c r="B3" s="88" t="s">
        <v>49</v>
      </c>
      <c r="C3" s="88">
        <v>0.39101000000000002</v>
      </c>
      <c r="D3" s="88">
        <v>0</v>
      </c>
      <c r="E3" s="88" t="s">
        <v>50</v>
      </c>
      <c r="F3" s="87"/>
      <c r="G3" s="3"/>
      <c r="H3" s="63" t="s">
        <v>6</v>
      </c>
      <c r="I3" s="65">
        <f t="shared" si="0"/>
        <v>3.5595954000000001</v>
      </c>
      <c r="K3" s="26" t="s">
        <v>6</v>
      </c>
      <c r="L3" s="33">
        <f t="shared" si="1"/>
        <v>0</v>
      </c>
    </row>
    <row r="4" spans="1:12" ht="16.5" thickBot="1" x14ac:dyDescent="0.3">
      <c r="A4" s="50" t="s">
        <v>48</v>
      </c>
      <c r="B4" s="88" t="s">
        <v>51</v>
      </c>
      <c r="C4" s="88">
        <v>27.172999999999998</v>
      </c>
      <c r="D4" s="88">
        <v>7000</v>
      </c>
      <c r="E4" s="88">
        <f>C4*D4</f>
        <v>190211</v>
      </c>
      <c r="F4" s="87"/>
      <c r="G4" s="3"/>
      <c r="H4" s="63" t="s">
        <v>7</v>
      </c>
      <c r="I4" s="65">
        <f t="shared" si="0"/>
        <v>239.81129509999997</v>
      </c>
      <c r="K4" s="26" t="s">
        <v>7</v>
      </c>
      <c r="L4" s="33">
        <f t="shared" si="1"/>
        <v>1678679.0656999997</v>
      </c>
    </row>
    <row r="5" spans="1:12" ht="15.75" thickBot="1" x14ac:dyDescent="0.3">
      <c r="A5" s="50" t="s">
        <v>48</v>
      </c>
      <c r="B5" s="88" t="s">
        <v>8</v>
      </c>
      <c r="C5" s="88">
        <v>20.593699999999998</v>
      </c>
      <c r="D5" s="88">
        <v>0</v>
      </c>
      <c r="E5" s="88">
        <f>C5*D5</f>
        <v>0</v>
      </c>
      <c r="F5" s="88"/>
      <c r="G5" s="3"/>
      <c r="H5" s="61" t="s">
        <v>8</v>
      </c>
      <c r="I5" s="65">
        <f t="shared" si="0"/>
        <v>184.47461029999999</v>
      </c>
      <c r="K5" s="24" t="s">
        <v>8</v>
      </c>
      <c r="L5" s="33">
        <f t="shared" si="1"/>
        <v>0</v>
      </c>
    </row>
    <row r="6" spans="1:12" ht="16.5" thickBot="1" x14ac:dyDescent="0.3">
      <c r="A6" s="50" t="s">
        <v>48</v>
      </c>
      <c r="B6" s="88" t="s">
        <v>9</v>
      </c>
      <c r="C6" s="88">
        <v>4.70763</v>
      </c>
      <c r="D6" s="88">
        <v>0</v>
      </c>
      <c r="E6" s="88">
        <f t="shared" ref="E6:E16" si="2">C6*D6</f>
        <v>0</v>
      </c>
      <c r="F6" s="88"/>
      <c r="G6" s="3"/>
      <c r="H6" s="63" t="s">
        <v>9</v>
      </c>
      <c r="I6" s="65">
        <f t="shared" si="0"/>
        <v>40.44551251</v>
      </c>
      <c r="K6" s="26" t="s">
        <v>9</v>
      </c>
      <c r="L6" s="33">
        <f t="shared" si="1"/>
        <v>0</v>
      </c>
    </row>
    <row r="7" spans="1:12" ht="16.5" thickBot="1" x14ac:dyDescent="0.3">
      <c r="A7" s="50" t="s">
        <v>48</v>
      </c>
      <c r="B7" s="88" t="s">
        <v>52</v>
      </c>
      <c r="C7" s="88">
        <v>10.206849999999999</v>
      </c>
      <c r="D7" s="88">
        <v>10000</v>
      </c>
      <c r="E7" s="88">
        <f>C7*D7</f>
        <v>102068.5</v>
      </c>
      <c r="F7" s="88"/>
      <c r="G7" s="3"/>
      <c r="H7" s="63" t="s">
        <v>10</v>
      </c>
      <c r="I7" s="65">
        <f t="shared" si="0"/>
        <v>109.23520579999999</v>
      </c>
      <c r="K7" s="26" t="s">
        <v>10</v>
      </c>
      <c r="L7" s="33">
        <f t="shared" si="1"/>
        <v>1092352.058</v>
      </c>
    </row>
    <row r="8" spans="1:12" ht="16.5" thickBot="1" x14ac:dyDescent="0.3">
      <c r="A8" s="50" t="s">
        <v>48</v>
      </c>
      <c r="B8" s="88" t="s">
        <v>53</v>
      </c>
      <c r="C8" s="88">
        <v>6.1580300000000001</v>
      </c>
      <c r="D8" s="88">
        <v>10000</v>
      </c>
      <c r="E8" s="88">
        <f>C8*D8</f>
        <v>61580.3</v>
      </c>
      <c r="F8" s="88"/>
      <c r="G8" s="3"/>
      <c r="H8" s="63" t="s">
        <v>11</v>
      </c>
      <c r="I8" s="65">
        <f t="shared" si="0"/>
        <v>73.08098320000002</v>
      </c>
      <c r="K8" s="26" t="s">
        <v>11</v>
      </c>
      <c r="L8" s="33">
        <f t="shared" si="1"/>
        <v>730809.83200000005</v>
      </c>
    </row>
    <row r="9" spans="1:12" ht="16.5" thickBot="1" x14ac:dyDescent="0.3">
      <c r="A9" s="50" t="s">
        <v>48</v>
      </c>
      <c r="B9" s="88" t="s">
        <v>54</v>
      </c>
      <c r="C9" s="88">
        <v>0</v>
      </c>
      <c r="D9" s="88">
        <v>10000</v>
      </c>
      <c r="E9" s="88">
        <f>C9*D9</f>
        <v>0</v>
      </c>
      <c r="F9" s="88"/>
      <c r="G9" s="3"/>
      <c r="H9" s="63" t="s">
        <v>12</v>
      </c>
      <c r="I9" s="65">
        <f t="shared" si="0"/>
        <v>0</v>
      </c>
      <c r="K9" s="26" t="s">
        <v>12</v>
      </c>
      <c r="L9" s="33">
        <f t="shared" si="1"/>
        <v>0</v>
      </c>
    </row>
    <row r="10" spans="1:12" ht="16.5" thickBot="1" x14ac:dyDescent="0.3">
      <c r="A10" s="50" t="s">
        <v>48</v>
      </c>
      <c r="B10" s="88" t="s">
        <v>55</v>
      </c>
      <c r="C10" s="88">
        <v>3.4733200000000002</v>
      </c>
      <c r="D10" s="88">
        <v>0</v>
      </c>
      <c r="E10" s="88">
        <f t="shared" si="2"/>
        <v>0</v>
      </c>
      <c r="F10" s="88"/>
      <c r="G10" s="3"/>
      <c r="H10" s="63" t="s">
        <v>13</v>
      </c>
      <c r="I10" s="65">
        <f t="shared" si="0"/>
        <v>34.044879999999999</v>
      </c>
      <c r="K10" s="26" t="s">
        <v>13</v>
      </c>
      <c r="L10" s="33">
        <f t="shared" si="1"/>
        <v>0</v>
      </c>
    </row>
    <row r="11" spans="1:12" ht="16.5" thickBot="1" x14ac:dyDescent="0.3">
      <c r="A11" s="50" t="s">
        <v>48</v>
      </c>
      <c r="B11" s="88" t="s">
        <v>14</v>
      </c>
      <c r="C11" s="88">
        <v>1.18238</v>
      </c>
      <c r="D11" s="88">
        <v>40000</v>
      </c>
      <c r="E11" s="88">
        <f>C11*D11</f>
        <v>47295.199999999997</v>
      </c>
      <c r="F11" s="88"/>
      <c r="G11" s="3"/>
      <c r="H11" s="63" t="s">
        <v>14</v>
      </c>
      <c r="I11" s="65">
        <f t="shared" si="0"/>
        <v>11.3432703</v>
      </c>
      <c r="K11" s="26" t="s">
        <v>14</v>
      </c>
      <c r="L11" s="33">
        <f t="shared" si="1"/>
        <v>453730.81199999998</v>
      </c>
    </row>
    <row r="12" spans="1:12" ht="16.5" thickBot="1" x14ac:dyDescent="0.3">
      <c r="A12" s="50" t="s">
        <v>48</v>
      </c>
      <c r="B12" s="88" t="s">
        <v>56</v>
      </c>
      <c r="C12" s="88">
        <v>4.5065</v>
      </c>
      <c r="D12" s="88">
        <v>5000</v>
      </c>
      <c r="E12" s="88">
        <f>C12*D12</f>
        <v>22532.5</v>
      </c>
      <c r="F12" s="88"/>
      <c r="G12" s="3"/>
      <c r="H12" s="63" t="s">
        <v>15</v>
      </c>
      <c r="I12" s="65">
        <f t="shared" si="0"/>
        <v>47.870249399999999</v>
      </c>
      <c r="K12" s="26" t="s">
        <v>15</v>
      </c>
      <c r="L12" s="33">
        <f t="shared" si="1"/>
        <v>239351.24699999997</v>
      </c>
    </row>
    <row r="13" spans="1:12" ht="16.5" thickBot="1" x14ac:dyDescent="0.3">
      <c r="A13" s="50" t="s">
        <v>48</v>
      </c>
      <c r="B13" s="88" t="s">
        <v>16</v>
      </c>
      <c r="C13" s="88">
        <v>5.3230300000000002</v>
      </c>
      <c r="D13" s="88">
        <v>0</v>
      </c>
      <c r="E13" s="88">
        <f t="shared" si="2"/>
        <v>0</v>
      </c>
      <c r="F13" s="88"/>
      <c r="G13" s="3"/>
      <c r="H13" s="63" t="s">
        <v>16</v>
      </c>
      <c r="I13" s="65">
        <f t="shared" si="0"/>
        <v>60.710897500000002</v>
      </c>
      <c r="K13" s="26" t="s">
        <v>16</v>
      </c>
      <c r="L13" s="33">
        <f t="shared" si="1"/>
        <v>0</v>
      </c>
    </row>
    <row r="14" spans="1:12" ht="16.5" thickBot="1" x14ac:dyDescent="0.3">
      <c r="A14" s="50" t="s">
        <v>48</v>
      </c>
      <c r="B14" s="88" t="s">
        <v>17</v>
      </c>
      <c r="C14" s="88">
        <v>15.778829999999999</v>
      </c>
      <c r="D14" s="88">
        <v>0</v>
      </c>
      <c r="E14" s="88">
        <f t="shared" si="2"/>
        <v>0</v>
      </c>
      <c r="F14" s="88"/>
      <c r="G14" s="3"/>
      <c r="H14" s="63" t="s">
        <v>17</v>
      </c>
      <c r="I14" s="65">
        <f t="shared" si="0"/>
        <v>163.552423</v>
      </c>
      <c r="K14" s="26" t="s">
        <v>17</v>
      </c>
      <c r="L14" s="33">
        <f t="shared" si="1"/>
        <v>0</v>
      </c>
    </row>
    <row r="15" spans="1:12" ht="15.75" thickBot="1" x14ac:dyDescent="0.3">
      <c r="A15" s="50" t="s">
        <v>48</v>
      </c>
      <c r="B15" s="88" t="s">
        <v>0</v>
      </c>
      <c r="C15" s="88">
        <v>53.435549999999999</v>
      </c>
      <c r="D15" s="88">
        <v>0</v>
      </c>
      <c r="E15" s="88">
        <f t="shared" si="2"/>
        <v>0</v>
      </c>
      <c r="F15" s="88"/>
      <c r="G15" s="3"/>
      <c r="H15" s="61" t="s">
        <v>0</v>
      </c>
      <c r="I15" s="65">
        <f t="shared" si="0"/>
        <v>470.52496289999999</v>
      </c>
      <c r="K15" s="24" t="s">
        <v>0</v>
      </c>
      <c r="L15" s="33">
        <f t="shared" si="1"/>
        <v>0</v>
      </c>
    </row>
    <row r="16" spans="1:12" ht="15.75" thickBot="1" x14ac:dyDescent="0.3">
      <c r="A16" s="50" t="s">
        <v>48</v>
      </c>
      <c r="B16" s="88" t="s">
        <v>46</v>
      </c>
      <c r="C16" s="88">
        <v>0.17327999999999999</v>
      </c>
      <c r="D16" s="88">
        <v>0</v>
      </c>
      <c r="E16" s="88">
        <f t="shared" si="2"/>
        <v>0</v>
      </c>
      <c r="F16" s="88"/>
      <c r="G16" s="3"/>
      <c r="H16" s="61" t="s">
        <v>46</v>
      </c>
      <c r="I16" s="65">
        <f t="shared" si="0"/>
        <v>1.2811717000000002</v>
      </c>
      <c r="K16" s="24" t="s">
        <v>46</v>
      </c>
      <c r="L16" s="33">
        <f t="shared" si="1"/>
        <v>0</v>
      </c>
    </row>
    <row r="17" spans="1:12" ht="16.5" thickBot="1" x14ac:dyDescent="0.3">
      <c r="A17" s="50" t="s">
        <v>73</v>
      </c>
      <c r="B17" s="88" t="s">
        <v>5</v>
      </c>
      <c r="C17" s="88">
        <v>1.961069</v>
      </c>
      <c r="D17" s="88">
        <v>17000</v>
      </c>
      <c r="E17" s="88">
        <f>C17*D17</f>
        <v>33338.173000000003</v>
      </c>
      <c r="F17" s="88">
        <f>SUM(E17:E31)</f>
        <v>377110.13300000003</v>
      </c>
      <c r="G17" s="52"/>
      <c r="H17" s="66" t="s">
        <v>82</v>
      </c>
      <c r="I17" s="65">
        <f>+SUM(I2:I14,I16)</f>
        <v>991.18844709999996</v>
      </c>
      <c r="K17" s="53" t="s">
        <v>30</v>
      </c>
      <c r="L17" s="33">
        <f>SUM(L2:L16)</f>
        <v>4565155.0138300005</v>
      </c>
    </row>
    <row r="18" spans="1:12" ht="15.75" thickBot="1" x14ac:dyDescent="0.3">
      <c r="A18" s="50" t="s">
        <v>73</v>
      </c>
      <c r="B18" s="88" t="s">
        <v>49</v>
      </c>
      <c r="C18" s="88">
        <v>0.16178999999999999</v>
      </c>
      <c r="D18" s="88">
        <v>0</v>
      </c>
      <c r="E18" s="88" t="s">
        <v>50</v>
      </c>
      <c r="F18" s="88"/>
      <c r="G18" s="3"/>
      <c r="H18" s="3"/>
      <c r="I18" s="3"/>
    </row>
    <row r="19" spans="1:12" ht="15.75" thickBot="1" x14ac:dyDescent="0.3">
      <c r="A19" s="50" t="s">
        <v>73</v>
      </c>
      <c r="B19" s="88" t="s">
        <v>51</v>
      </c>
      <c r="C19" s="88">
        <v>21.479330000000001</v>
      </c>
      <c r="D19" s="88">
        <v>7000</v>
      </c>
      <c r="E19" s="88">
        <f>C19*D19</f>
        <v>150355.31</v>
      </c>
      <c r="F19" s="88"/>
      <c r="G19" s="3"/>
      <c r="H19" s="3"/>
      <c r="I19" s="3"/>
    </row>
    <row r="20" spans="1:12" ht="15.75" thickBot="1" x14ac:dyDescent="0.3">
      <c r="A20" s="50" t="s">
        <v>73</v>
      </c>
      <c r="B20" s="88" t="s">
        <v>8</v>
      </c>
      <c r="C20" s="88">
        <v>15.391249999999999</v>
      </c>
      <c r="D20" s="88">
        <v>0</v>
      </c>
      <c r="E20" s="88">
        <f>C20*D20</f>
        <v>0</v>
      </c>
      <c r="F20" s="88"/>
      <c r="G20" s="3"/>
      <c r="H20" s="3"/>
      <c r="I20" s="3"/>
    </row>
    <row r="21" spans="1:12" ht="15.75" thickBot="1" x14ac:dyDescent="0.3">
      <c r="A21" s="50" t="s">
        <v>73</v>
      </c>
      <c r="B21" s="88" t="s">
        <v>9</v>
      </c>
      <c r="C21" s="88">
        <v>3.641991</v>
      </c>
      <c r="D21" s="88">
        <v>0</v>
      </c>
      <c r="E21" s="88">
        <f t="shared" ref="E21:E31" si="3">C21*D21</f>
        <v>0</v>
      </c>
      <c r="F21" s="88"/>
      <c r="G21" s="3"/>
      <c r="H21" s="3"/>
      <c r="I21" s="3"/>
    </row>
    <row r="22" spans="1:12" ht="15.75" thickBot="1" x14ac:dyDescent="0.3">
      <c r="A22" s="50" t="s">
        <v>73</v>
      </c>
      <c r="B22" s="88" t="s">
        <v>52</v>
      </c>
      <c r="C22" s="88">
        <v>8.3287899999999997</v>
      </c>
      <c r="D22" s="88">
        <v>10000</v>
      </c>
      <c r="E22" s="88">
        <f>C22*D22</f>
        <v>83287.899999999994</v>
      </c>
      <c r="F22" s="88"/>
      <c r="G22" s="3"/>
      <c r="H22" s="3"/>
      <c r="I22" s="3"/>
    </row>
    <row r="23" spans="1:12" ht="15.75" thickBot="1" x14ac:dyDescent="0.3">
      <c r="A23" s="50" t="s">
        <v>73</v>
      </c>
      <c r="B23" s="88" t="s">
        <v>53</v>
      </c>
      <c r="C23" s="88">
        <v>5.5819700000000001</v>
      </c>
      <c r="D23" s="88">
        <v>10000</v>
      </c>
      <c r="E23" s="88">
        <f>C23*D23</f>
        <v>55819.700000000004</v>
      </c>
      <c r="F23" s="88"/>
      <c r="G23" s="3"/>
      <c r="H23" s="3"/>
      <c r="I23" s="3"/>
    </row>
    <row r="24" spans="1:12" ht="15.75" thickBot="1" x14ac:dyDescent="0.3">
      <c r="A24" s="50" t="s">
        <v>73</v>
      </c>
      <c r="B24" s="88" t="s">
        <v>54</v>
      </c>
      <c r="C24" s="88">
        <v>0</v>
      </c>
      <c r="D24" s="88">
        <v>10000</v>
      </c>
      <c r="E24" s="88">
        <f>C24*D24</f>
        <v>0</v>
      </c>
      <c r="F24" s="88"/>
      <c r="G24" s="3"/>
      <c r="H24" s="3"/>
      <c r="I24" s="3"/>
    </row>
    <row r="25" spans="1:12" ht="15.75" thickBot="1" x14ac:dyDescent="0.3">
      <c r="A25" s="50" t="s">
        <v>73</v>
      </c>
      <c r="B25" s="88" t="s">
        <v>55</v>
      </c>
      <c r="C25" s="88">
        <v>2.6675499999999999</v>
      </c>
      <c r="D25" s="88">
        <v>0</v>
      </c>
      <c r="E25" s="88">
        <f t="shared" si="3"/>
        <v>0</v>
      </c>
      <c r="F25" s="88"/>
      <c r="G25" s="3"/>
      <c r="H25" s="3"/>
      <c r="I25" s="3"/>
    </row>
    <row r="26" spans="1:12" ht="15.75" thickBot="1" x14ac:dyDescent="0.3">
      <c r="A26" s="50" t="s">
        <v>73</v>
      </c>
      <c r="B26" s="88" t="s">
        <v>14</v>
      </c>
      <c r="C26" s="88">
        <v>0.85948999999999998</v>
      </c>
      <c r="D26" s="88">
        <v>40000</v>
      </c>
      <c r="E26" s="88">
        <f>C26*D26</f>
        <v>34379.599999999999</v>
      </c>
      <c r="F26" s="88"/>
      <c r="G26" s="3"/>
      <c r="H26" s="3"/>
      <c r="I26" s="3"/>
    </row>
    <row r="27" spans="1:12" ht="15.75" thickBot="1" x14ac:dyDescent="0.3">
      <c r="A27" s="50" t="s">
        <v>73</v>
      </c>
      <c r="B27" s="88" t="s">
        <v>56</v>
      </c>
      <c r="C27" s="88">
        <v>3.9858899999999999</v>
      </c>
      <c r="D27" s="88">
        <v>5000</v>
      </c>
      <c r="E27" s="88">
        <f>C27*D27</f>
        <v>19929.45</v>
      </c>
      <c r="F27" s="88"/>
      <c r="G27" s="3"/>
      <c r="H27" s="3"/>
      <c r="I27" s="3"/>
    </row>
    <row r="28" spans="1:12" ht="15.75" thickBot="1" x14ac:dyDescent="0.3">
      <c r="A28" s="50" t="s">
        <v>73</v>
      </c>
      <c r="B28" s="88" t="s">
        <v>16</v>
      </c>
      <c r="C28" s="88">
        <v>4.8101000000000003</v>
      </c>
      <c r="D28" s="88">
        <v>0</v>
      </c>
      <c r="E28" s="88">
        <f t="shared" si="3"/>
        <v>0</v>
      </c>
      <c r="F28" s="88"/>
      <c r="G28" s="3"/>
      <c r="H28" s="3"/>
      <c r="I28" s="3"/>
    </row>
    <row r="29" spans="1:12" ht="15.75" thickBot="1" x14ac:dyDescent="0.3">
      <c r="A29" s="50" t="s">
        <v>73</v>
      </c>
      <c r="B29" s="88" t="s">
        <v>17</v>
      </c>
      <c r="C29" s="88">
        <v>12.30232</v>
      </c>
      <c r="D29" s="88">
        <v>0</v>
      </c>
      <c r="E29" s="88">
        <f t="shared" si="3"/>
        <v>0</v>
      </c>
      <c r="F29" s="88"/>
      <c r="G29" s="3"/>
      <c r="H29" s="3"/>
      <c r="I29" s="3"/>
    </row>
    <row r="30" spans="1:12" ht="15.75" thickBot="1" x14ac:dyDescent="0.3">
      <c r="A30" s="50" t="s">
        <v>73</v>
      </c>
      <c r="B30" s="88" t="s">
        <v>0</v>
      </c>
      <c r="C30" s="88">
        <v>38.731349999999999</v>
      </c>
      <c r="D30" s="88">
        <v>0</v>
      </c>
      <c r="E30" s="88">
        <f t="shared" si="3"/>
        <v>0</v>
      </c>
      <c r="F30" s="88"/>
      <c r="G30" s="3"/>
      <c r="H30" s="3"/>
      <c r="I30" s="3"/>
    </row>
    <row r="31" spans="1:12" ht="15.75" thickBot="1" x14ac:dyDescent="0.3">
      <c r="A31" s="50" t="s">
        <v>73</v>
      </c>
      <c r="B31" s="88" t="s">
        <v>46</v>
      </c>
      <c r="C31" s="88">
        <v>7.7079999999999996E-2</v>
      </c>
      <c r="D31" s="88">
        <v>0</v>
      </c>
      <c r="E31" s="88">
        <f t="shared" si="3"/>
        <v>0</v>
      </c>
      <c r="F31" s="88"/>
      <c r="G31" s="3"/>
      <c r="H31" s="3"/>
      <c r="I31" s="3"/>
    </row>
    <row r="32" spans="1:12" ht="16.5" thickBot="1" x14ac:dyDescent="0.3">
      <c r="A32" s="50" t="s">
        <v>80</v>
      </c>
      <c r="B32" s="88" t="s">
        <v>5</v>
      </c>
      <c r="C32" s="88">
        <v>1.71158605</v>
      </c>
      <c r="D32" s="88">
        <v>17000</v>
      </c>
      <c r="E32" s="88">
        <f>C32*D32</f>
        <v>29096.96285</v>
      </c>
      <c r="F32" s="88">
        <f>SUM(E32:E46)</f>
        <v>396431.67705</v>
      </c>
      <c r="G32" s="52"/>
      <c r="H32" s="52"/>
      <c r="I32" s="52"/>
    </row>
    <row r="33" spans="1:9" ht="16.5" thickBot="1" x14ac:dyDescent="0.3">
      <c r="A33" s="49" t="s">
        <v>80</v>
      </c>
      <c r="B33" s="89" t="s">
        <v>49</v>
      </c>
      <c r="C33" s="90">
        <v>0.2508686</v>
      </c>
      <c r="D33" s="91">
        <v>0</v>
      </c>
      <c r="E33" s="92" t="s">
        <v>50</v>
      </c>
      <c r="F33" s="88"/>
      <c r="G33" s="3"/>
      <c r="H33" s="3"/>
      <c r="I33" s="3"/>
    </row>
    <row r="34" spans="1:9" ht="16.5" thickBot="1" x14ac:dyDescent="0.3">
      <c r="A34" s="49" t="s">
        <v>80</v>
      </c>
      <c r="B34" s="89" t="s">
        <v>51</v>
      </c>
      <c r="C34" s="90">
        <v>22.248458100000001</v>
      </c>
      <c r="D34" s="93">
        <v>7000</v>
      </c>
      <c r="E34" s="94">
        <f>C34*D34</f>
        <v>155739.20670000001</v>
      </c>
      <c r="F34" s="88"/>
      <c r="G34" s="3"/>
      <c r="H34" s="3"/>
      <c r="I34" s="3"/>
    </row>
    <row r="35" spans="1:9" ht="16.5" thickBot="1" x14ac:dyDescent="0.3">
      <c r="A35" s="49" t="s">
        <v>80</v>
      </c>
      <c r="B35" s="89" t="s">
        <v>8</v>
      </c>
      <c r="C35" s="90">
        <v>16.206047699999999</v>
      </c>
      <c r="D35" s="93">
        <v>0</v>
      </c>
      <c r="E35" s="94">
        <f>C35*D35</f>
        <v>0</v>
      </c>
      <c r="F35" s="88"/>
      <c r="G35" s="3"/>
      <c r="H35" s="3"/>
      <c r="I35" s="3"/>
    </row>
    <row r="36" spans="1:9" ht="16.5" thickBot="1" x14ac:dyDescent="0.3">
      <c r="A36" s="49" t="s">
        <v>80</v>
      </c>
      <c r="B36" s="89" t="s">
        <v>9</v>
      </c>
      <c r="C36" s="90">
        <v>3.1786469500000001</v>
      </c>
      <c r="D36" s="93">
        <v>0</v>
      </c>
      <c r="E36" s="94">
        <f t="shared" ref="E36:E46" si="4">C36*D36</f>
        <v>0</v>
      </c>
      <c r="F36" s="88"/>
      <c r="G36" s="3"/>
      <c r="H36" s="3"/>
      <c r="I36" s="3"/>
    </row>
    <row r="37" spans="1:9" ht="16.5" thickBot="1" x14ac:dyDescent="0.3">
      <c r="A37" s="49" t="s">
        <v>80</v>
      </c>
      <c r="B37" s="89" t="s">
        <v>52</v>
      </c>
      <c r="C37" s="90">
        <v>9.2532467999999994</v>
      </c>
      <c r="D37" s="93">
        <v>10000</v>
      </c>
      <c r="E37" s="94">
        <f>C37*D37</f>
        <v>92532.467999999993</v>
      </c>
      <c r="F37" s="88"/>
      <c r="G37" s="3"/>
      <c r="H37" s="3"/>
      <c r="I37" s="3"/>
    </row>
    <row r="38" spans="1:9" ht="16.5" thickBot="1" x14ac:dyDescent="0.3">
      <c r="A38" s="49" t="s">
        <v>80</v>
      </c>
      <c r="B38" s="89" t="s">
        <v>53</v>
      </c>
      <c r="C38" s="90">
        <v>6.4438272000000003</v>
      </c>
      <c r="D38" s="93">
        <v>10000</v>
      </c>
      <c r="E38" s="94">
        <f>C38*D38</f>
        <v>64438.272000000004</v>
      </c>
      <c r="F38" s="88"/>
      <c r="G38" s="3"/>
      <c r="H38" s="3"/>
      <c r="I38" s="3"/>
    </row>
    <row r="39" spans="1:9" ht="16.5" thickBot="1" x14ac:dyDescent="0.3">
      <c r="A39" s="49" t="s">
        <v>80</v>
      </c>
      <c r="B39" s="89" t="s">
        <v>54</v>
      </c>
      <c r="C39" s="90">
        <v>0</v>
      </c>
      <c r="D39" s="93">
        <v>10000</v>
      </c>
      <c r="E39" s="94">
        <f>C39*D39</f>
        <v>0</v>
      </c>
      <c r="F39" s="88"/>
      <c r="G39" s="3"/>
      <c r="H39" s="3"/>
      <c r="I39" s="3"/>
    </row>
    <row r="40" spans="1:9" ht="16.5" thickBot="1" x14ac:dyDescent="0.3">
      <c r="A40" s="49" t="s">
        <v>80</v>
      </c>
      <c r="B40" s="89" t="s">
        <v>55</v>
      </c>
      <c r="C40" s="90">
        <v>2.9977651000000001</v>
      </c>
      <c r="D40" s="93">
        <v>0</v>
      </c>
      <c r="E40" s="94">
        <f t="shared" si="4"/>
        <v>0</v>
      </c>
      <c r="F40" s="88"/>
      <c r="G40" s="3"/>
      <c r="H40" s="3"/>
      <c r="I40" s="3"/>
    </row>
    <row r="41" spans="1:9" ht="16.5" thickBot="1" x14ac:dyDescent="0.3">
      <c r="A41" s="49" t="s">
        <v>80</v>
      </c>
      <c r="B41" s="89" t="s">
        <v>14</v>
      </c>
      <c r="C41" s="90">
        <v>0.84762280000000001</v>
      </c>
      <c r="D41" s="93">
        <v>40000</v>
      </c>
      <c r="E41" s="94">
        <f>C41*D41</f>
        <v>33904.912000000004</v>
      </c>
      <c r="F41" s="88"/>
      <c r="G41" s="3"/>
      <c r="H41" s="3"/>
      <c r="I41" s="3"/>
    </row>
    <row r="42" spans="1:9" ht="16.5" thickBot="1" x14ac:dyDescent="0.3">
      <c r="A42" s="49" t="s">
        <v>80</v>
      </c>
      <c r="B42" s="89" t="s">
        <v>56</v>
      </c>
      <c r="C42" s="95">
        <v>4.1439710999999999</v>
      </c>
      <c r="D42" s="93">
        <v>5000</v>
      </c>
      <c r="E42" s="94">
        <f>C42*D42</f>
        <v>20719.855499999998</v>
      </c>
      <c r="F42" s="88"/>
      <c r="G42" s="3"/>
      <c r="H42" s="3"/>
      <c r="I42" s="3"/>
    </row>
    <row r="43" spans="1:9" ht="16.5" thickBot="1" x14ac:dyDescent="0.3">
      <c r="A43" s="49" t="s">
        <v>80</v>
      </c>
      <c r="B43" s="89" t="s">
        <v>16</v>
      </c>
      <c r="C43" s="90">
        <v>5.3343864999999999</v>
      </c>
      <c r="D43" s="93">
        <v>0</v>
      </c>
      <c r="E43" s="94">
        <f t="shared" si="4"/>
        <v>0</v>
      </c>
      <c r="F43" s="88"/>
      <c r="G43" s="3"/>
      <c r="H43" s="3"/>
      <c r="I43" s="3"/>
    </row>
    <row r="44" spans="1:9" ht="16.5" thickBot="1" x14ac:dyDescent="0.3">
      <c r="A44" s="49" t="s">
        <v>80</v>
      </c>
      <c r="B44" s="89" t="s">
        <v>17</v>
      </c>
      <c r="C44" s="90">
        <v>10.1235059</v>
      </c>
      <c r="D44" s="93">
        <v>0</v>
      </c>
      <c r="E44" s="94">
        <f t="shared" si="4"/>
        <v>0</v>
      </c>
      <c r="F44" s="88"/>
      <c r="G44" s="3"/>
      <c r="H44" s="3"/>
      <c r="I44" s="3"/>
    </row>
    <row r="45" spans="1:9" ht="16.5" thickBot="1" x14ac:dyDescent="0.3">
      <c r="A45" s="49" t="s">
        <v>80</v>
      </c>
      <c r="B45" s="89" t="s">
        <v>0</v>
      </c>
      <c r="C45" s="90">
        <v>38.409558699999998</v>
      </c>
      <c r="D45" s="93">
        <v>0</v>
      </c>
      <c r="E45" s="94">
        <f t="shared" si="4"/>
        <v>0</v>
      </c>
      <c r="F45" s="88"/>
      <c r="G45" s="3"/>
      <c r="H45" s="3"/>
      <c r="I45" s="3"/>
    </row>
    <row r="46" spans="1:9" ht="16.5" thickBot="1" x14ac:dyDescent="0.3">
      <c r="A46" s="49" t="s">
        <v>80</v>
      </c>
      <c r="B46" s="89" t="s">
        <v>46</v>
      </c>
      <c r="C46" s="90">
        <v>4.7518499999999998E-2</v>
      </c>
      <c r="D46" s="93">
        <v>0</v>
      </c>
      <c r="E46" s="94">
        <f t="shared" si="4"/>
        <v>0</v>
      </c>
      <c r="F46" s="88"/>
      <c r="G46" s="3"/>
      <c r="H46" s="3"/>
      <c r="I46" s="3"/>
    </row>
    <row r="47" spans="1:9" ht="16.5" thickBot="1" x14ac:dyDescent="0.3">
      <c r="A47" s="49" t="s">
        <v>85</v>
      </c>
      <c r="B47" s="89" t="s">
        <v>5</v>
      </c>
      <c r="C47" s="90">
        <v>1.5725510149999999</v>
      </c>
      <c r="D47" s="96">
        <v>17000</v>
      </c>
      <c r="E47" s="97">
        <f>C47*D47</f>
        <v>26733.367254999997</v>
      </c>
      <c r="F47" s="98">
        <f>SUM(E47:E61)</f>
        <v>355730.73925500002</v>
      </c>
      <c r="G47" s="21"/>
      <c r="H47" s="21"/>
      <c r="I47" s="21"/>
    </row>
    <row r="48" spans="1:9" ht="16.5" thickBot="1" x14ac:dyDescent="0.3">
      <c r="A48" s="49" t="s">
        <v>85</v>
      </c>
      <c r="B48" s="89" t="s">
        <v>49</v>
      </c>
      <c r="C48" s="90">
        <v>0.43241479999999999</v>
      </c>
      <c r="D48" s="91">
        <v>0</v>
      </c>
      <c r="E48" s="92" t="s">
        <v>50</v>
      </c>
      <c r="F48" s="88"/>
      <c r="G48" s="21"/>
      <c r="H48" s="21"/>
      <c r="I48" s="21"/>
    </row>
    <row r="49" spans="1:9" ht="16.5" thickBot="1" x14ac:dyDescent="0.3">
      <c r="A49" s="49" t="s">
        <v>85</v>
      </c>
      <c r="B49" s="89" t="s">
        <v>51</v>
      </c>
      <c r="C49" s="90">
        <v>17.894657500000001</v>
      </c>
      <c r="D49" s="93">
        <v>7000</v>
      </c>
      <c r="E49" s="94">
        <f>C49*D49</f>
        <v>125262.60250000001</v>
      </c>
      <c r="F49" s="88"/>
      <c r="G49" s="21"/>
      <c r="H49" s="21"/>
      <c r="I49" s="21"/>
    </row>
    <row r="50" spans="1:9" ht="16.5" thickBot="1" x14ac:dyDescent="0.3">
      <c r="A50" s="49" t="s">
        <v>85</v>
      </c>
      <c r="B50" s="89" t="s">
        <v>8</v>
      </c>
      <c r="C50" s="90">
        <v>12.1223448</v>
      </c>
      <c r="D50" s="93">
        <v>0</v>
      </c>
      <c r="E50" s="94">
        <f>C50*D50</f>
        <v>0</v>
      </c>
      <c r="F50" s="88"/>
      <c r="G50" s="21"/>
      <c r="H50" s="21"/>
      <c r="I50" s="21"/>
    </row>
    <row r="51" spans="1:9" ht="16.5" thickBot="1" x14ac:dyDescent="0.3">
      <c r="A51" s="49" t="s">
        <v>85</v>
      </c>
      <c r="B51" s="89" t="s">
        <v>9</v>
      </c>
      <c r="C51" s="90">
        <v>2.9204518849999999</v>
      </c>
      <c r="D51" s="93">
        <v>0</v>
      </c>
      <c r="E51" s="94">
        <f t="shared" ref="E51:E61" si="5">C51*D51</f>
        <v>0</v>
      </c>
      <c r="F51" s="88"/>
      <c r="G51" s="21"/>
      <c r="H51" s="21"/>
      <c r="I51" s="21"/>
    </row>
    <row r="52" spans="1:9" ht="16.5" thickBot="1" x14ac:dyDescent="0.3">
      <c r="A52" s="49" t="s">
        <v>85</v>
      </c>
      <c r="B52" s="89" t="s">
        <v>52</v>
      </c>
      <c r="C52" s="90">
        <v>8.5543916000000007</v>
      </c>
      <c r="D52" s="93">
        <v>10000</v>
      </c>
      <c r="E52" s="94">
        <f>C52*D52</f>
        <v>85543.916000000012</v>
      </c>
      <c r="F52" s="88"/>
      <c r="G52" s="21"/>
      <c r="H52" s="21"/>
      <c r="I52" s="21"/>
    </row>
    <row r="53" spans="1:9" ht="16.5" thickBot="1" x14ac:dyDescent="0.3">
      <c r="A53" s="49" t="s">
        <v>85</v>
      </c>
      <c r="B53" s="89" t="s">
        <v>53</v>
      </c>
      <c r="C53" s="90">
        <v>5.6153095999999998</v>
      </c>
      <c r="D53" s="93">
        <v>10000</v>
      </c>
      <c r="E53" s="94">
        <f>C53*D53</f>
        <v>56153.095999999998</v>
      </c>
      <c r="F53" s="88"/>
      <c r="G53" s="21"/>
      <c r="H53" s="21"/>
      <c r="I53" s="21"/>
    </row>
    <row r="54" spans="1:9" ht="16.5" thickBot="1" x14ac:dyDescent="0.3">
      <c r="A54" s="49" t="s">
        <v>85</v>
      </c>
      <c r="B54" s="89" t="s">
        <v>54</v>
      </c>
      <c r="C54" s="90">
        <v>0</v>
      </c>
      <c r="D54" s="93">
        <v>10000</v>
      </c>
      <c r="E54" s="94">
        <f>C54*D54</f>
        <v>0</v>
      </c>
      <c r="F54" s="88"/>
      <c r="G54" s="21"/>
      <c r="H54" s="21"/>
      <c r="I54" s="21"/>
    </row>
    <row r="55" spans="1:9" ht="16.5" thickBot="1" x14ac:dyDescent="0.3">
      <c r="A55" s="49" t="s">
        <v>85</v>
      </c>
      <c r="B55" s="89" t="s">
        <v>55</v>
      </c>
      <c r="C55" s="90">
        <v>2.6548210000000001</v>
      </c>
      <c r="D55" s="93">
        <v>0</v>
      </c>
      <c r="E55" s="94">
        <f t="shared" si="5"/>
        <v>0</v>
      </c>
      <c r="F55" s="88"/>
      <c r="G55" s="21"/>
      <c r="H55" s="21"/>
      <c r="I55" s="21"/>
    </row>
    <row r="56" spans="1:9" ht="16.5" thickBot="1" x14ac:dyDescent="0.3">
      <c r="A56" s="49" t="s">
        <v>85</v>
      </c>
      <c r="B56" s="89" t="s">
        <v>14</v>
      </c>
      <c r="C56" s="90">
        <v>1.0714665999999999</v>
      </c>
      <c r="D56" s="93">
        <v>40000</v>
      </c>
      <c r="E56" s="94">
        <f>C56*D56</f>
        <v>42858.663999999997</v>
      </c>
      <c r="F56" s="88"/>
      <c r="G56" s="21"/>
      <c r="H56" s="21"/>
      <c r="I56" s="21"/>
    </row>
    <row r="57" spans="1:9" ht="16.5" thickBot="1" x14ac:dyDescent="0.3">
      <c r="A57" s="49" t="s">
        <v>85</v>
      </c>
      <c r="B57" s="89" t="s">
        <v>56</v>
      </c>
      <c r="C57" s="95">
        <v>3.8358186999999999</v>
      </c>
      <c r="D57" s="93">
        <v>5000</v>
      </c>
      <c r="E57" s="94">
        <f>C57*D57</f>
        <v>19179.093499999999</v>
      </c>
      <c r="F57" s="88"/>
      <c r="G57" s="21"/>
      <c r="H57" s="21"/>
      <c r="I57" s="21"/>
    </row>
    <row r="58" spans="1:9" ht="16.5" thickBot="1" x14ac:dyDescent="0.3">
      <c r="A58" s="49" t="s">
        <v>85</v>
      </c>
      <c r="B58" s="89" t="s">
        <v>16</v>
      </c>
      <c r="C58" s="90">
        <v>4.6120048999999996</v>
      </c>
      <c r="D58" s="93">
        <v>0</v>
      </c>
      <c r="E58" s="94">
        <f t="shared" si="5"/>
        <v>0</v>
      </c>
      <c r="F58" s="88"/>
      <c r="G58" s="21"/>
      <c r="H58" s="21"/>
      <c r="I58" s="21"/>
    </row>
    <row r="59" spans="1:9" ht="16.5" thickBot="1" x14ac:dyDescent="0.3">
      <c r="A59" s="49" t="s">
        <v>85</v>
      </c>
      <c r="B59" s="89" t="s">
        <v>17</v>
      </c>
      <c r="C59" s="90">
        <v>11.284818599999999</v>
      </c>
      <c r="D59" s="93">
        <v>0</v>
      </c>
      <c r="E59" s="94">
        <f t="shared" si="5"/>
        <v>0</v>
      </c>
      <c r="F59" s="88"/>
      <c r="G59" s="21"/>
      <c r="H59" s="21"/>
      <c r="I59" s="21"/>
    </row>
    <row r="60" spans="1:9" ht="16.5" thickBot="1" x14ac:dyDescent="0.3">
      <c r="A60" s="49" t="s">
        <v>85</v>
      </c>
      <c r="B60" s="89" t="s">
        <v>0</v>
      </c>
      <c r="C60" s="90">
        <v>38.3995234</v>
      </c>
      <c r="D60" s="93">
        <v>0</v>
      </c>
      <c r="E60" s="94">
        <f t="shared" si="5"/>
        <v>0</v>
      </c>
      <c r="F60" s="88"/>
      <c r="G60" s="21"/>
      <c r="H60" s="21"/>
      <c r="I60" s="21"/>
    </row>
    <row r="61" spans="1:9" ht="16.5" thickBot="1" x14ac:dyDescent="0.3">
      <c r="A61" s="49" t="s">
        <v>85</v>
      </c>
      <c r="B61" s="89" t="s">
        <v>46</v>
      </c>
      <c r="C61" s="90">
        <v>8.8435600000000003E-2</v>
      </c>
      <c r="D61" s="93">
        <v>0</v>
      </c>
      <c r="E61" s="94">
        <f t="shared" si="5"/>
        <v>0</v>
      </c>
      <c r="F61" s="88"/>
      <c r="G61" s="21"/>
      <c r="H61" s="21"/>
      <c r="I61" s="21"/>
    </row>
    <row r="62" spans="1:9" ht="16.5" thickBot="1" x14ac:dyDescent="0.3">
      <c r="A62" s="49" t="s">
        <v>92</v>
      </c>
      <c r="B62" s="89" t="s">
        <v>5</v>
      </c>
      <c r="C62" s="90">
        <v>1.3431500000000001</v>
      </c>
      <c r="D62" s="96">
        <v>17000</v>
      </c>
      <c r="E62" s="97">
        <f>C62*D62</f>
        <v>22833.550000000003</v>
      </c>
      <c r="F62" s="98">
        <f>SUM(E62:E76)</f>
        <v>389042.14999999997</v>
      </c>
      <c r="G62" s="21"/>
      <c r="H62" s="21"/>
      <c r="I62" s="21"/>
    </row>
    <row r="63" spans="1:9" ht="16.5" thickBot="1" x14ac:dyDescent="0.3">
      <c r="A63" s="49" t="s">
        <v>92</v>
      </c>
      <c r="B63" s="89" t="s">
        <v>49</v>
      </c>
      <c r="C63" s="90">
        <v>0.28971000000000002</v>
      </c>
      <c r="D63" s="91">
        <v>0</v>
      </c>
      <c r="E63" s="92" t="s">
        <v>50</v>
      </c>
      <c r="F63" s="88"/>
      <c r="G63" s="21"/>
      <c r="H63" s="21"/>
      <c r="I63" s="21"/>
    </row>
    <row r="64" spans="1:9" ht="16.5" thickBot="1" x14ac:dyDescent="0.3">
      <c r="A64" s="49" t="s">
        <v>92</v>
      </c>
      <c r="B64" s="89" t="s">
        <v>51</v>
      </c>
      <c r="C64" s="90">
        <v>19.843599999999999</v>
      </c>
      <c r="D64" s="93">
        <v>7000</v>
      </c>
      <c r="E64" s="94">
        <f>C64*D64</f>
        <v>138905.19999999998</v>
      </c>
      <c r="F64" s="88"/>
      <c r="G64" s="21"/>
      <c r="H64" s="21"/>
      <c r="I64" s="21"/>
    </row>
    <row r="65" spans="1:9" ht="16.5" thickBot="1" x14ac:dyDescent="0.3">
      <c r="A65" s="49" t="s">
        <v>92</v>
      </c>
      <c r="B65" s="89" t="s">
        <v>8</v>
      </c>
      <c r="C65" s="90">
        <v>14.66037</v>
      </c>
      <c r="D65" s="93">
        <v>0</v>
      </c>
      <c r="E65" s="94">
        <f>C65*D65</f>
        <v>0</v>
      </c>
      <c r="F65" s="88"/>
      <c r="G65" s="21"/>
      <c r="H65" s="21"/>
      <c r="I65" s="21"/>
    </row>
    <row r="66" spans="1:9" ht="16.5" thickBot="1" x14ac:dyDescent="0.3">
      <c r="A66" s="49" t="s">
        <v>92</v>
      </c>
      <c r="B66" s="89" t="s">
        <v>9</v>
      </c>
      <c r="C66" s="90">
        <v>2.4944199999999999</v>
      </c>
      <c r="D66" s="93">
        <v>0</v>
      </c>
      <c r="E66" s="94">
        <f t="shared" ref="E66:E76" si="6">C66*D66</f>
        <v>0</v>
      </c>
      <c r="F66" s="88"/>
      <c r="G66" s="21"/>
      <c r="H66" s="21"/>
      <c r="I66" s="21"/>
    </row>
    <row r="67" spans="1:9" ht="16.5" thickBot="1" x14ac:dyDescent="0.3">
      <c r="A67" s="49" t="s">
        <v>92</v>
      </c>
      <c r="B67" s="89" t="s">
        <v>52</v>
      </c>
      <c r="C67" s="90">
        <v>10.27943</v>
      </c>
      <c r="D67" s="93">
        <v>10000</v>
      </c>
      <c r="E67" s="94">
        <f>C67*D67</f>
        <v>102794.3</v>
      </c>
      <c r="F67" s="88"/>
      <c r="G67" s="21"/>
      <c r="H67" s="21"/>
      <c r="I67" s="21"/>
    </row>
    <row r="68" spans="1:9" ht="16.5" thickBot="1" x14ac:dyDescent="0.3">
      <c r="A68" s="49" t="s">
        <v>92</v>
      </c>
      <c r="B68" s="89" t="s">
        <v>53</v>
      </c>
      <c r="C68" s="90">
        <v>6.1643499999999998</v>
      </c>
      <c r="D68" s="93">
        <v>10000</v>
      </c>
      <c r="E68" s="94">
        <f>C68*D68</f>
        <v>61643.5</v>
      </c>
      <c r="F68" s="88"/>
      <c r="G68" s="21"/>
      <c r="H68" s="21"/>
      <c r="I68" s="21"/>
    </row>
    <row r="69" spans="1:9" ht="16.5" thickBot="1" x14ac:dyDescent="0.3">
      <c r="A69" s="49" t="s">
        <v>92</v>
      </c>
      <c r="B69" s="89" t="s">
        <v>54</v>
      </c>
      <c r="C69" s="90">
        <v>0</v>
      </c>
      <c r="D69" s="93">
        <v>10000</v>
      </c>
      <c r="E69" s="94">
        <f>C69*D69</f>
        <v>0</v>
      </c>
      <c r="F69" s="88"/>
      <c r="G69" s="21"/>
      <c r="H69" s="21"/>
      <c r="I69" s="21"/>
    </row>
    <row r="70" spans="1:9" ht="16.5" thickBot="1" x14ac:dyDescent="0.3">
      <c r="A70" s="49" t="s">
        <v>92</v>
      </c>
      <c r="B70" s="89" t="s">
        <v>55</v>
      </c>
      <c r="C70" s="90">
        <v>2.2630599999999998</v>
      </c>
      <c r="D70" s="93">
        <v>0</v>
      </c>
      <c r="E70" s="94">
        <f t="shared" si="6"/>
        <v>0</v>
      </c>
      <c r="F70" s="88"/>
      <c r="G70" s="21"/>
      <c r="H70" s="21"/>
      <c r="I70" s="21"/>
    </row>
    <row r="71" spans="1:9" ht="16.5" thickBot="1" x14ac:dyDescent="0.3">
      <c r="A71" s="49" t="s">
        <v>92</v>
      </c>
      <c r="B71" s="89" t="s">
        <v>14</v>
      </c>
      <c r="C71" s="90">
        <v>1.08497</v>
      </c>
      <c r="D71" s="93">
        <v>40000</v>
      </c>
      <c r="E71" s="94">
        <f>C71*D71</f>
        <v>43398.8</v>
      </c>
      <c r="F71" s="88"/>
      <c r="G71" s="21"/>
      <c r="H71" s="21"/>
      <c r="I71" s="21"/>
    </row>
    <row r="72" spans="1:9" ht="16.5" thickBot="1" x14ac:dyDescent="0.3">
      <c r="A72" s="49" t="s">
        <v>92</v>
      </c>
      <c r="B72" s="89" t="s">
        <v>56</v>
      </c>
      <c r="C72" s="95">
        <v>3.8933599999999999</v>
      </c>
      <c r="D72" s="93">
        <v>5000</v>
      </c>
      <c r="E72" s="94">
        <f>C72*D72</f>
        <v>19466.8</v>
      </c>
      <c r="F72" s="88"/>
      <c r="G72" s="21"/>
      <c r="H72" s="21"/>
      <c r="I72" s="21"/>
    </row>
    <row r="73" spans="1:9" ht="16.5" thickBot="1" x14ac:dyDescent="0.3">
      <c r="A73" s="49" t="s">
        <v>92</v>
      </c>
      <c r="B73" s="89" t="s">
        <v>16</v>
      </c>
      <c r="C73" s="90">
        <v>5.3990400000000003</v>
      </c>
      <c r="D73" s="93">
        <v>0</v>
      </c>
      <c r="E73" s="94">
        <f t="shared" si="6"/>
        <v>0</v>
      </c>
      <c r="F73" s="88"/>
      <c r="G73" s="30"/>
      <c r="H73" s="30"/>
      <c r="I73" s="30"/>
    </row>
    <row r="74" spans="1:9" ht="16.5" thickBot="1" x14ac:dyDescent="0.3">
      <c r="A74" s="49" t="s">
        <v>92</v>
      </c>
      <c r="B74" s="89" t="s">
        <v>17</v>
      </c>
      <c r="C74" s="90">
        <v>12.40851</v>
      </c>
      <c r="D74" s="93">
        <v>0</v>
      </c>
      <c r="E74" s="94">
        <f t="shared" si="6"/>
        <v>0</v>
      </c>
      <c r="F74" s="88"/>
      <c r="G74" s="30"/>
      <c r="H74" s="30"/>
      <c r="I74" s="30"/>
    </row>
    <row r="75" spans="1:9" ht="16.5" thickBot="1" x14ac:dyDescent="0.3">
      <c r="A75" s="49" t="s">
        <v>92</v>
      </c>
      <c r="B75" s="89" t="s">
        <v>0</v>
      </c>
      <c r="C75" s="90">
        <v>38.186860000000003</v>
      </c>
      <c r="D75" s="93">
        <v>0</v>
      </c>
      <c r="E75" s="94">
        <f t="shared" si="6"/>
        <v>0</v>
      </c>
      <c r="F75" s="88"/>
      <c r="G75" s="30"/>
      <c r="H75" s="30"/>
      <c r="I75" s="30"/>
    </row>
    <row r="76" spans="1:9" ht="16.5" thickBot="1" x14ac:dyDescent="0.3">
      <c r="A76" s="49" t="s">
        <v>92</v>
      </c>
      <c r="B76" s="89" t="s">
        <v>46</v>
      </c>
      <c r="C76" s="90">
        <v>5.919E-2</v>
      </c>
      <c r="D76" s="93">
        <v>0</v>
      </c>
      <c r="E76" s="94">
        <f t="shared" si="6"/>
        <v>0</v>
      </c>
      <c r="F76" s="88"/>
      <c r="G76" s="30"/>
      <c r="H76" s="30"/>
      <c r="I76" s="30"/>
    </row>
    <row r="77" spans="1:9" ht="16.5" thickBot="1" x14ac:dyDescent="0.3">
      <c r="A77" s="49" t="s">
        <v>87</v>
      </c>
      <c r="B77" s="89" t="s">
        <v>5</v>
      </c>
      <c r="C77" s="90">
        <v>1.6508841000000001</v>
      </c>
      <c r="D77" s="96">
        <v>17000</v>
      </c>
      <c r="E77" s="97">
        <f>C77*D77</f>
        <v>28065.029700000003</v>
      </c>
      <c r="F77" s="98">
        <f>SUM(E77:E91)</f>
        <v>349940.91769999999</v>
      </c>
      <c r="G77" s="30"/>
      <c r="H77" s="30"/>
      <c r="I77" s="30"/>
    </row>
    <row r="78" spans="1:9" ht="16.5" thickBot="1" x14ac:dyDescent="0.3">
      <c r="A78" s="49" t="s">
        <v>87</v>
      </c>
      <c r="B78" s="89" t="s">
        <v>49</v>
      </c>
      <c r="C78" s="90">
        <v>0.36569079999999998</v>
      </c>
      <c r="D78" s="91">
        <v>0</v>
      </c>
      <c r="E78" s="92" t="s">
        <v>50</v>
      </c>
      <c r="F78" s="88"/>
      <c r="G78" s="30"/>
      <c r="H78" s="30"/>
      <c r="I78" s="30"/>
    </row>
    <row r="79" spans="1:9" ht="16.5" thickBot="1" x14ac:dyDescent="0.3">
      <c r="A79" s="49" t="s">
        <v>87</v>
      </c>
      <c r="B79" s="89" t="s">
        <v>51</v>
      </c>
      <c r="C79" s="90">
        <v>17.279693999999999</v>
      </c>
      <c r="D79" s="93">
        <v>7000</v>
      </c>
      <c r="E79" s="94">
        <f>C79*D79</f>
        <v>120957.85799999999</v>
      </c>
      <c r="F79" s="88"/>
      <c r="G79" s="30"/>
      <c r="H79" s="30"/>
      <c r="I79" s="30"/>
    </row>
    <row r="80" spans="1:9" ht="16.5" thickBot="1" x14ac:dyDescent="0.3">
      <c r="A80" s="49" t="s">
        <v>87</v>
      </c>
      <c r="B80" s="89" t="s">
        <v>8</v>
      </c>
      <c r="C80" s="90">
        <v>15.825711</v>
      </c>
      <c r="D80" s="93">
        <v>0</v>
      </c>
      <c r="E80" s="94">
        <f>C80*D80</f>
        <v>0</v>
      </c>
      <c r="F80" s="88"/>
      <c r="G80" s="30"/>
      <c r="H80" s="30"/>
      <c r="I80" s="30"/>
    </row>
    <row r="81" spans="1:9" ht="16.5" thickBot="1" x14ac:dyDescent="0.3">
      <c r="A81" s="49" t="s">
        <v>87</v>
      </c>
      <c r="B81" s="89" t="s">
        <v>9</v>
      </c>
      <c r="C81" s="90">
        <v>3.0659318999999998</v>
      </c>
      <c r="D81" s="93">
        <v>0</v>
      </c>
      <c r="E81" s="94">
        <f t="shared" ref="E81:E91" si="7">C81*D81</f>
        <v>0</v>
      </c>
      <c r="F81" s="88"/>
      <c r="G81" s="30"/>
      <c r="H81" s="30"/>
      <c r="I81" s="30"/>
    </row>
    <row r="82" spans="1:9" ht="16.5" thickBot="1" x14ac:dyDescent="0.3">
      <c r="A82" s="49" t="s">
        <v>87</v>
      </c>
      <c r="B82" s="89" t="s">
        <v>52</v>
      </c>
      <c r="C82" s="90">
        <v>8.8578080000000003</v>
      </c>
      <c r="D82" s="93">
        <v>10000</v>
      </c>
      <c r="E82" s="94">
        <f>C82*D82</f>
        <v>88578.08</v>
      </c>
      <c r="F82" s="88"/>
      <c r="G82" s="30"/>
      <c r="H82" s="30"/>
      <c r="I82" s="30"/>
    </row>
    <row r="83" spans="1:9" ht="16.5" thickBot="1" x14ac:dyDescent="0.3">
      <c r="A83" s="49" t="s">
        <v>87</v>
      </c>
      <c r="B83" s="89" t="s">
        <v>53</v>
      </c>
      <c r="C83" s="90">
        <v>6.2058973999999996</v>
      </c>
      <c r="D83" s="93">
        <v>10000</v>
      </c>
      <c r="E83" s="94">
        <f>C83*D83</f>
        <v>62058.973999999995</v>
      </c>
      <c r="F83" s="88"/>
      <c r="G83" s="30"/>
      <c r="H83" s="30"/>
      <c r="I83" s="30"/>
    </row>
    <row r="84" spans="1:9" ht="16.5" thickBot="1" x14ac:dyDescent="0.3">
      <c r="A84" s="49" t="s">
        <v>87</v>
      </c>
      <c r="B84" s="89" t="s">
        <v>54</v>
      </c>
      <c r="C84" s="90">
        <v>0</v>
      </c>
      <c r="D84" s="93">
        <v>10000</v>
      </c>
      <c r="E84" s="94">
        <f>C84*D84</f>
        <v>0</v>
      </c>
      <c r="F84" s="88"/>
      <c r="G84" s="30"/>
      <c r="H84" s="30"/>
      <c r="I84" s="30"/>
    </row>
    <row r="85" spans="1:9" ht="16.5" thickBot="1" x14ac:dyDescent="0.3">
      <c r="A85" s="49" t="s">
        <v>87</v>
      </c>
      <c r="B85" s="89" t="s">
        <v>55</v>
      </c>
      <c r="C85" s="90">
        <v>2.1567905999999999</v>
      </c>
      <c r="D85" s="93">
        <v>0</v>
      </c>
      <c r="E85" s="94">
        <f t="shared" si="7"/>
        <v>0</v>
      </c>
      <c r="F85" s="88"/>
      <c r="G85" s="30"/>
      <c r="H85" s="30"/>
      <c r="I85" s="30"/>
    </row>
    <row r="86" spans="1:9" ht="16.5" thickBot="1" x14ac:dyDescent="0.3">
      <c r="A86" s="49" t="s">
        <v>87</v>
      </c>
      <c r="B86" s="89" t="s">
        <v>14</v>
      </c>
      <c r="C86" s="90">
        <v>0.78702700000000003</v>
      </c>
      <c r="D86" s="93">
        <v>40000</v>
      </c>
      <c r="E86" s="94">
        <f>C86*D86</f>
        <v>31481.08</v>
      </c>
      <c r="F86" s="88"/>
      <c r="G86" s="31"/>
      <c r="H86" s="31"/>
      <c r="I86" s="31"/>
    </row>
    <row r="87" spans="1:9" ht="16.5" thickBot="1" x14ac:dyDescent="0.3">
      <c r="A87" s="49" t="s">
        <v>87</v>
      </c>
      <c r="B87" s="89" t="s">
        <v>56</v>
      </c>
      <c r="C87" s="95">
        <v>3.7599792000000001</v>
      </c>
      <c r="D87" s="93">
        <v>5000</v>
      </c>
      <c r="E87" s="94">
        <f>C87*D87</f>
        <v>18799.896000000001</v>
      </c>
      <c r="F87" s="88"/>
      <c r="G87" s="16"/>
      <c r="H87" s="16"/>
      <c r="I87" s="16"/>
    </row>
    <row r="88" spans="1:9" ht="16.5" thickBot="1" x14ac:dyDescent="0.3">
      <c r="A88" s="49" t="s">
        <v>87</v>
      </c>
      <c r="B88" s="89" t="s">
        <v>16</v>
      </c>
      <c r="C88" s="90">
        <v>5.0386308</v>
      </c>
      <c r="D88" s="93">
        <v>0</v>
      </c>
      <c r="E88" s="94">
        <f t="shared" si="7"/>
        <v>0</v>
      </c>
      <c r="F88" s="88"/>
      <c r="G88" s="16"/>
      <c r="H88" s="16"/>
      <c r="I88" s="16"/>
    </row>
    <row r="89" spans="1:9" ht="16.5" thickBot="1" x14ac:dyDescent="0.3">
      <c r="A89" s="49" t="s">
        <v>87</v>
      </c>
      <c r="B89" s="89" t="s">
        <v>17</v>
      </c>
      <c r="C89" s="90">
        <v>11.332584000000001</v>
      </c>
      <c r="D89" s="93">
        <v>0</v>
      </c>
      <c r="E89" s="94">
        <f t="shared" si="7"/>
        <v>0</v>
      </c>
      <c r="F89" s="88"/>
      <c r="G89" s="16"/>
      <c r="H89" s="16"/>
      <c r="I89" s="16"/>
    </row>
    <row r="90" spans="1:9" ht="16.5" thickBot="1" x14ac:dyDescent="0.3">
      <c r="A90" s="49" t="s">
        <v>87</v>
      </c>
      <c r="B90" s="89" t="s">
        <v>0</v>
      </c>
      <c r="C90" s="90">
        <v>35.951761599999998</v>
      </c>
      <c r="D90" s="93">
        <v>0</v>
      </c>
      <c r="E90" s="94">
        <f t="shared" si="7"/>
        <v>0</v>
      </c>
      <c r="F90" s="88"/>
      <c r="G90" s="16"/>
      <c r="H90" s="16"/>
      <c r="I90" s="16"/>
    </row>
    <row r="91" spans="1:9" ht="16.5" thickBot="1" x14ac:dyDescent="0.3">
      <c r="A91" s="49" t="s">
        <v>87</v>
      </c>
      <c r="B91" s="89" t="s">
        <v>46</v>
      </c>
      <c r="C91" s="90">
        <v>0.1065996</v>
      </c>
      <c r="D91" s="93">
        <v>0</v>
      </c>
      <c r="E91" s="94">
        <f t="shared" si="7"/>
        <v>0</v>
      </c>
      <c r="F91" s="88"/>
      <c r="G91" s="16"/>
      <c r="H91" s="16"/>
      <c r="I91" s="16"/>
    </row>
    <row r="92" spans="1:9" ht="16.5" thickBot="1" x14ac:dyDescent="0.3">
      <c r="A92" s="49" t="s">
        <v>96</v>
      </c>
      <c r="B92" s="89" t="s">
        <v>5</v>
      </c>
      <c r="C92" s="90">
        <v>1.2240439000000001</v>
      </c>
      <c r="D92" s="96">
        <v>17000</v>
      </c>
      <c r="E92" s="97">
        <f>C92*D92</f>
        <v>20808.746300000003</v>
      </c>
      <c r="F92" s="98">
        <f>SUM(E92:E106)</f>
        <v>325847.03429999994</v>
      </c>
      <c r="G92" s="16"/>
      <c r="H92" s="16"/>
      <c r="I92" s="16"/>
    </row>
    <row r="93" spans="1:9" ht="16.5" thickBot="1" x14ac:dyDescent="0.3">
      <c r="A93" s="49" t="s">
        <v>96</v>
      </c>
      <c r="B93" s="89" t="s">
        <v>49</v>
      </c>
      <c r="C93" s="90">
        <v>0.23988599999999999</v>
      </c>
      <c r="D93" s="91">
        <v>0</v>
      </c>
      <c r="E93" s="92" t="s">
        <v>50</v>
      </c>
      <c r="F93" s="88"/>
      <c r="G93" s="16"/>
      <c r="H93" s="16"/>
      <c r="I93" s="16"/>
    </row>
    <row r="94" spans="1:9" ht="16.5" thickBot="1" x14ac:dyDescent="0.3">
      <c r="A94" s="49" t="s">
        <v>96</v>
      </c>
      <c r="B94" s="89" t="s">
        <v>51</v>
      </c>
      <c r="C94" s="90">
        <v>15.558434</v>
      </c>
      <c r="D94" s="93">
        <v>7000</v>
      </c>
      <c r="E94" s="94">
        <f>C94*D94</f>
        <v>108909.038</v>
      </c>
      <c r="F94" s="88"/>
      <c r="G94" s="16"/>
      <c r="H94" s="16"/>
      <c r="I94" s="16"/>
    </row>
    <row r="95" spans="1:9" ht="16.5" thickBot="1" x14ac:dyDescent="0.3">
      <c r="A95" s="49" t="s">
        <v>96</v>
      </c>
      <c r="B95" s="89" t="s">
        <v>8</v>
      </c>
      <c r="C95" s="90">
        <v>14.808498</v>
      </c>
      <c r="D95" s="93">
        <v>0</v>
      </c>
      <c r="E95" s="94">
        <f>C95*D95</f>
        <v>0</v>
      </c>
      <c r="F95" s="88"/>
      <c r="G95" s="16"/>
      <c r="H95" s="16"/>
      <c r="I95" s="16"/>
    </row>
    <row r="96" spans="1:9" ht="16.5" thickBot="1" x14ac:dyDescent="0.3">
      <c r="A96" s="49" t="s">
        <v>96</v>
      </c>
      <c r="B96" s="89" t="s">
        <v>9</v>
      </c>
      <c r="C96" s="90">
        <v>2.2732201000000001</v>
      </c>
      <c r="D96" s="93">
        <v>0</v>
      </c>
      <c r="E96" s="94">
        <f t="shared" ref="E96:E106" si="8">C96*D96</f>
        <v>0</v>
      </c>
      <c r="F96" s="88"/>
      <c r="G96" s="16"/>
      <c r="H96" s="16"/>
      <c r="I96" s="16"/>
    </row>
    <row r="97" spans="1:9" ht="16.5" thickBot="1" x14ac:dyDescent="0.3">
      <c r="A97" s="49" t="s">
        <v>96</v>
      </c>
      <c r="B97" s="89" t="s">
        <v>52</v>
      </c>
      <c r="C97" s="90">
        <v>8.6108919999999998</v>
      </c>
      <c r="D97" s="93">
        <v>10000</v>
      </c>
      <c r="E97" s="94">
        <f>C97*D97</f>
        <v>86108.92</v>
      </c>
      <c r="F97" s="88"/>
      <c r="G97" s="16"/>
      <c r="H97" s="16"/>
      <c r="I97" s="16"/>
    </row>
    <row r="98" spans="1:9" ht="16.5" thickBot="1" x14ac:dyDescent="0.3">
      <c r="A98" s="49" t="s">
        <v>96</v>
      </c>
      <c r="B98" s="89" t="s">
        <v>53</v>
      </c>
      <c r="C98" s="90">
        <v>5.4712480000000001</v>
      </c>
      <c r="D98" s="93">
        <v>10000</v>
      </c>
      <c r="E98" s="94">
        <f>C98*D98</f>
        <v>54712.480000000003</v>
      </c>
      <c r="F98" s="88"/>
      <c r="G98" s="16"/>
      <c r="H98" s="16"/>
      <c r="I98" s="16"/>
    </row>
    <row r="99" spans="1:9" ht="16.5" thickBot="1" x14ac:dyDescent="0.3">
      <c r="A99" s="49" t="s">
        <v>96</v>
      </c>
      <c r="B99" s="89" t="s">
        <v>54</v>
      </c>
      <c r="C99" s="90">
        <v>0</v>
      </c>
      <c r="D99" s="93">
        <v>10000</v>
      </c>
      <c r="E99" s="94">
        <f>C99*D99</f>
        <v>0</v>
      </c>
      <c r="F99" s="88"/>
      <c r="G99" s="16"/>
      <c r="H99" s="16"/>
      <c r="I99" s="16"/>
    </row>
    <row r="100" spans="1:9" ht="16.5" thickBot="1" x14ac:dyDescent="0.3">
      <c r="A100" s="49" t="s">
        <v>96</v>
      </c>
      <c r="B100" s="89" t="s">
        <v>55</v>
      </c>
      <c r="C100" s="90">
        <v>2.426898</v>
      </c>
      <c r="D100" s="93">
        <v>0</v>
      </c>
      <c r="E100" s="94">
        <f t="shared" si="8"/>
        <v>0</v>
      </c>
      <c r="F100" s="88"/>
      <c r="G100" s="31"/>
      <c r="H100" s="31"/>
      <c r="I100" s="31"/>
    </row>
    <row r="101" spans="1:9" ht="16.5" thickBot="1" x14ac:dyDescent="0.3">
      <c r="A101" s="49" t="s">
        <v>96</v>
      </c>
      <c r="B101" s="89" t="s">
        <v>14</v>
      </c>
      <c r="C101" s="90">
        <v>0.92211799999999999</v>
      </c>
      <c r="D101" s="93">
        <v>40000</v>
      </c>
      <c r="E101" s="94">
        <f>C101*D101</f>
        <v>36884.720000000001</v>
      </c>
      <c r="F101" s="88"/>
      <c r="G101" s="31"/>
      <c r="H101" s="31"/>
      <c r="I101" s="31"/>
    </row>
    <row r="102" spans="1:9" ht="16.5" thickBot="1" x14ac:dyDescent="0.3">
      <c r="A102" s="49" t="s">
        <v>96</v>
      </c>
      <c r="B102" s="89" t="s">
        <v>56</v>
      </c>
      <c r="C102" s="95">
        <v>3.6846260000000002</v>
      </c>
      <c r="D102" s="93">
        <v>5000</v>
      </c>
      <c r="E102" s="94">
        <f>C102*D102</f>
        <v>18423.13</v>
      </c>
      <c r="F102" s="88"/>
      <c r="G102" s="31"/>
      <c r="H102" s="31"/>
      <c r="I102" s="31"/>
    </row>
    <row r="103" spans="1:9" ht="16.5" thickBot="1" x14ac:dyDescent="0.3">
      <c r="A103" s="49" t="s">
        <v>96</v>
      </c>
      <c r="B103" s="89" t="s">
        <v>16</v>
      </c>
      <c r="C103" s="90">
        <v>4.6189819999999999</v>
      </c>
      <c r="D103" s="93">
        <v>0</v>
      </c>
      <c r="E103" s="94">
        <f t="shared" si="8"/>
        <v>0</v>
      </c>
      <c r="F103" s="88"/>
      <c r="G103" s="31"/>
      <c r="H103" s="31"/>
      <c r="I103" s="31"/>
    </row>
    <row r="104" spans="1:9" ht="16.5" thickBot="1" x14ac:dyDescent="0.3">
      <c r="A104" s="49" t="s">
        <v>96</v>
      </c>
      <c r="B104" s="89" t="s">
        <v>17</v>
      </c>
      <c r="C104" s="90">
        <v>11.012282000000001</v>
      </c>
      <c r="D104" s="93">
        <v>0</v>
      </c>
      <c r="E104" s="94">
        <f t="shared" si="8"/>
        <v>0</v>
      </c>
      <c r="F104" s="88"/>
      <c r="G104" s="31"/>
      <c r="H104" s="31"/>
      <c r="I104" s="31"/>
    </row>
    <row r="105" spans="1:9" ht="16.5" thickBot="1" x14ac:dyDescent="0.3">
      <c r="A105" s="49" t="s">
        <v>96</v>
      </c>
      <c r="B105" s="89" t="s">
        <v>0</v>
      </c>
      <c r="C105" s="90">
        <v>32.298881999999999</v>
      </c>
      <c r="D105" s="93">
        <v>0</v>
      </c>
      <c r="E105" s="94">
        <f t="shared" si="8"/>
        <v>0</v>
      </c>
      <c r="F105" s="88"/>
      <c r="G105" s="31"/>
      <c r="H105" s="31"/>
      <c r="I105" s="31"/>
    </row>
    <row r="106" spans="1:9" ht="16.5" thickBot="1" x14ac:dyDescent="0.3">
      <c r="A106" s="49" t="s">
        <v>96</v>
      </c>
      <c r="B106" s="89" t="s">
        <v>46</v>
      </c>
      <c r="C106" s="60">
        <v>2E-3</v>
      </c>
      <c r="D106" s="93">
        <v>0</v>
      </c>
      <c r="E106" s="94">
        <f t="shared" si="8"/>
        <v>0</v>
      </c>
      <c r="F106" s="88"/>
      <c r="G106" s="31"/>
      <c r="H106" s="31"/>
      <c r="I106" s="31"/>
    </row>
    <row r="107" spans="1:9" ht="16.5" thickBot="1" x14ac:dyDescent="0.3">
      <c r="A107" s="49" t="s">
        <v>100</v>
      </c>
      <c r="B107" s="89" t="s">
        <v>5</v>
      </c>
      <c r="C107" s="90">
        <v>1.1638805000000001</v>
      </c>
      <c r="D107" s="96">
        <v>17000</v>
      </c>
      <c r="E107" s="97">
        <f>C107*D107</f>
        <v>19785.968500000003</v>
      </c>
      <c r="F107" s="98">
        <f>SUM(E107:E121)</f>
        <v>314689.80850000004</v>
      </c>
      <c r="G107" s="31"/>
      <c r="H107" s="31"/>
      <c r="I107" s="31"/>
    </row>
    <row r="108" spans="1:9" ht="16.5" thickBot="1" x14ac:dyDescent="0.3">
      <c r="A108" s="49" t="s">
        <v>100</v>
      </c>
      <c r="B108" s="89" t="s">
        <v>49</v>
      </c>
      <c r="C108" s="90">
        <v>0.276314</v>
      </c>
      <c r="D108" s="91">
        <v>0</v>
      </c>
      <c r="E108" s="92" t="s">
        <v>50</v>
      </c>
      <c r="F108" s="88"/>
      <c r="G108" s="31"/>
      <c r="H108" s="31"/>
      <c r="I108" s="31"/>
    </row>
    <row r="109" spans="1:9" ht="16.5" thickBot="1" x14ac:dyDescent="0.3">
      <c r="A109" s="49" t="s">
        <v>100</v>
      </c>
      <c r="B109" s="89" t="s">
        <v>51</v>
      </c>
      <c r="C109" s="90">
        <v>13.935600000000001</v>
      </c>
      <c r="D109" s="93">
        <v>7000</v>
      </c>
      <c r="E109" s="94">
        <f>C109*D109</f>
        <v>97549.200000000012</v>
      </c>
      <c r="F109" s="88"/>
      <c r="G109" s="31"/>
      <c r="H109" s="31"/>
      <c r="I109" s="31"/>
    </row>
    <row r="110" spans="1:9" ht="16.5" thickBot="1" x14ac:dyDescent="0.3">
      <c r="A110" s="49" t="s">
        <v>100</v>
      </c>
      <c r="B110" s="89" t="s">
        <v>8</v>
      </c>
      <c r="C110" s="90">
        <v>13.468526000000001</v>
      </c>
      <c r="D110" s="93">
        <v>0</v>
      </c>
      <c r="E110" s="94">
        <f>C110*D110</f>
        <v>0</v>
      </c>
      <c r="F110" s="88"/>
      <c r="G110" s="31"/>
      <c r="H110" s="31"/>
      <c r="I110" s="31"/>
    </row>
    <row r="111" spans="1:9" ht="16.5" thickBot="1" x14ac:dyDescent="0.3">
      <c r="A111" s="49" t="s">
        <v>100</v>
      </c>
      <c r="B111" s="89" t="s">
        <v>9</v>
      </c>
      <c r="C111" s="90">
        <v>2.1614995000000001</v>
      </c>
      <c r="D111" s="93">
        <v>0</v>
      </c>
      <c r="E111" s="94">
        <f t="shared" ref="E111:E121" si="9">C111*D111</f>
        <v>0</v>
      </c>
      <c r="F111" s="88"/>
      <c r="G111" s="31"/>
      <c r="H111" s="31"/>
      <c r="I111" s="31"/>
    </row>
    <row r="112" spans="1:9" ht="16.5" thickBot="1" x14ac:dyDescent="0.3">
      <c r="A112" s="49" t="s">
        <v>100</v>
      </c>
      <c r="B112" s="89" t="s">
        <v>52</v>
      </c>
      <c r="C112" s="90">
        <v>8.4028679999999998</v>
      </c>
      <c r="D112" s="93">
        <v>10000</v>
      </c>
      <c r="E112" s="94">
        <f>C112*D112</f>
        <v>84028.68</v>
      </c>
      <c r="F112" s="88"/>
      <c r="G112" s="31"/>
      <c r="H112" s="31"/>
      <c r="I112" s="31"/>
    </row>
    <row r="113" spans="1:9" ht="16.5" thickBot="1" x14ac:dyDescent="0.3">
      <c r="A113" s="49" t="s">
        <v>100</v>
      </c>
      <c r="B113" s="89" t="s">
        <v>53</v>
      </c>
      <c r="C113" s="90">
        <v>5.8681599999999996</v>
      </c>
      <c r="D113" s="93">
        <v>10000</v>
      </c>
      <c r="E113" s="94">
        <f>C113*D113</f>
        <v>58681.599999999999</v>
      </c>
      <c r="F113" s="88"/>
      <c r="G113" s="31"/>
      <c r="H113" s="31"/>
      <c r="I113" s="31"/>
    </row>
    <row r="114" spans="1:9" ht="16.5" thickBot="1" x14ac:dyDescent="0.3">
      <c r="A114" s="49" t="s">
        <v>100</v>
      </c>
      <c r="B114" s="89" t="s">
        <v>54</v>
      </c>
      <c r="C114" s="90">
        <v>0</v>
      </c>
      <c r="D114" s="93">
        <v>10000</v>
      </c>
      <c r="E114" s="94">
        <f>C114*D114</f>
        <v>0</v>
      </c>
      <c r="F114" s="88"/>
      <c r="G114" s="31"/>
      <c r="H114" s="31"/>
      <c r="I114" s="31"/>
    </row>
    <row r="115" spans="1:9" ht="16.5" thickBot="1" x14ac:dyDescent="0.3">
      <c r="A115" s="49" t="s">
        <v>100</v>
      </c>
      <c r="B115" s="89" t="s">
        <v>55</v>
      </c>
      <c r="C115" s="90">
        <v>3.0839259999999999</v>
      </c>
      <c r="D115" s="93">
        <v>0</v>
      </c>
      <c r="E115" s="94">
        <f t="shared" si="9"/>
        <v>0</v>
      </c>
      <c r="F115" s="88"/>
      <c r="G115" s="31"/>
      <c r="H115" s="31"/>
      <c r="I115" s="31"/>
    </row>
    <row r="116" spans="1:9" ht="16.5" thickBot="1" x14ac:dyDescent="0.3">
      <c r="A116" s="49" t="s">
        <v>100</v>
      </c>
      <c r="B116" s="89" t="s">
        <v>14</v>
      </c>
      <c r="C116" s="90">
        <v>0.93122799999999994</v>
      </c>
      <c r="D116" s="93">
        <v>40000</v>
      </c>
      <c r="E116" s="94">
        <f>C116*D116</f>
        <v>37249.119999999995</v>
      </c>
      <c r="F116" s="88"/>
      <c r="G116" s="31"/>
      <c r="H116" s="31"/>
      <c r="I116" s="31"/>
    </row>
    <row r="117" spans="1:9" ht="16.5" thickBot="1" x14ac:dyDescent="0.3">
      <c r="A117" s="49" t="s">
        <v>100</v>
      </c>
      <c r="B117" s="89" t="s">
        <v>56</v>
      </c>
      <c r="C117" s="95">
        <v>3.4790480000000001</v>
      </c>
      <c r="D117" s="93">
        <v>5000</v>
      </c>
      <c r="E117" s="94">
        <f>C117*D117</f>
        <v>17395.240000000002</v>
      </c>
      <c r="F117" s="88"/>
      <c r="G117" s="31"/>
      <c r="H117" s="31"/>
      <c r="I117" s="31"/>
    </row>
    <row r="118" spans="1:9" ht="16.5" thickBot="1" x14ac:dyDescent="0.3">
      <c r="A118" s="49" t="s">
        <v>100</v>
      </c>
      <c r="B118" s="89" t="s">
        <v>16</v>
      </c>
      <c r="C118" s="90">
        <v>4.6254160000000004</v>
      </c>
      <c r="D118" s="93">
        <v>0</v>
      </c>
      <c r="E118" s="94">
        <f t="shared" si="9"/>
        <v>0</v>
      </c>
      <c r="F118" s="88"/>
      <c r="G118" s="31"/>
      <c r="H118" s="31"/>
      <c r="I118" s="31"/>
    </row>
    <row r="119" spans="1:9" ht="16.5" thickBot="1" x14ac:dyDescent="0.3">
      <c r="A119" s="49" t="s">
        <v>100</v>
      </c>
      <c r="B119" s="89" t="s">
        <v>17</v>
      </c>
      <c r="C119" s="90">
        <v>11.72902</v>
      </c>
      <c r="D119" s="93">
        <v>0</v>
      </c>
      <c r="E119" s="94">
        <f t="shared" si="9"/>
        <v>0</v>
      </c>
      <c r="F119" s="88"/>
      <c r="G119" s="31"/>
      <c r="H119" s="31"/>
      <c r="I119" s="31"/>
    </row>
    <row r="120" spans="1:9" ht="16.5" thickBot="1" x14ac:dyDescent="0.3">
      <c r="A120" s="49" t="s">
        <v>100</v>
      </c>
      <c r="B120" s="89" t="s">
        <v>0</v>
      </c>
      <c r="C120" s="90">
        <v>45.961294000000002</v>
      </c>
      <c r="D120" s="93">
        <v>0</v>
      </c>
      <c r="E120" s="94">
        <f t="shared" si="9"/>
        <v>0</v>
      </c>
      <c r="F120" s="88"/>
      <c r="G120" s="31"/>
      <c r="H120" s="31"/>
      <c r="I120" s="31"/>
    </row>
    <row r="121" spans="1:9" ht="16.5" thickBot="1" x14ac:dyDescent="0.3">
      <c r="A121" s="49" t="s">
        <v>100</v>
      </c>
      <c r="B121" s="89" t="s">
        <v>46</v>
      </c>
      <c r="C121" s="90">
        <v>4.2610000000000002E-2</v>
      </c>
      <c r="D121" s="93">
        <v>0</v>
      </c>
      <c r="E121" s="94">
        <f t="shared" si="9"/>
        <v>0</v>
      </c>
      <c r="F121" s="88"/>
      <c r="G121" s="31"/>
      <c r="H121" s="31"/>
      <c r="I121" s="31"/>
    </row>
    <row r="122" spans="1:9" ht="16.5" thickBot="1" x14ac:dyDescent="0.3">
      <c r="A122" s="49" t="s">
        <v>102</v>
      </c>
      <c r="B122" s="89" t="s">
        <v>5</v>
      </c>
      <c r="C122" s="90">
        <v>1.2082992749999999</v>
      </c>
      <c r="D122" s="96">
        <v>17000</v>
      </c>
      <c r="E122" s="97">
        <f>C122*D122</f>
        <v>20541.087674999999</v>
      </c>
      <c r="F122" s="98">
        <f>SUM(E122:E136)</f>
        <v>332495.43717499991</v>
      </c>
      <c r="G122" s="31"/>
      <c r="H122" s="31"/>
      <c r="I122" s="31"/>
    </row>
    <row r="123" spans="1:9" ht="16.5" thickBot="1" x14ac:dyDescent="0.3">
      <c r="A123" s="49" t="s">
        <v>102</v>
      </c>
      <c r="B123" s="89" t="s">
        <v>49</v>
      </c>
      <c r="C123" s="90">
        <v>0.28306720000000002</v>
      </c>
      <c r="D123" s="91">
        <v>0</v>
      </c>
      <c r="E123" s="92" t="s">
        <v>50</v>
      </c>
      <c r="F123" s="88"/>
      <c r="G123" s="31"/>
      <c r="H123" s="31"/>
      <c r="I123" s="31"/>
    </row>
    <row r="124" spans="1:9" ht="16.5" thickBot="1" x14ac:dyDescent="0.3">
      <c r="A124" s="49" t="s">
        <v>102</v>
      </c>
      <c r="B124" s="89" t="s">
        <v>51</v>
      </c>
      <c r="C124" s="90">
        <v>16.238622500000002</v>
      </c>
      <c r="D124" s="93">
        <v>7000</v>
      </c>
      <c r="E124" s="94">
        <f>C124*D124</f>
        <v>113670.35750000001</v>
      </c>
      <c r="F124" s="88"/>
      <c r="G124" s="31"/>
      <c r="H124" s="31"/>
      <c r="I124" s="31"/>
    </row>
    <row r="125" spans="1:9" ht="16.5" thickBot="1" x14ac:dyDescent="0.3">
      <c r="A125" s="49" t="s">
        <v>102</v>
      </c>
      <c r="B125" s="89" t="s">
        <v>8</v>
      </c>
      <c r="C125" s="90">
        <v>13.5991248</v>
      </c>
      <c r="D125" s="93">
        <v>0</v>
      </c>
      <c r="E125" s="94">
        <f>C125*D125</f>
        <v>0</v>
      </c>
      <c r="F125" s="88"/>
      <c r="G125" s="31"/>
      <c r="H125" s="31"/>
      <c r="I125" s="31"/>
    </row>
    <row r="126" spans="1:9" ht="16.5" thickBot="1" x14ac:dyDescent="0.3">
      <c r="A126" s="49" t="s">
        <v>102</v>
      </c>
      <c r="B126" s="89" t="s">
        <v>9</v>
      </c>
      <c r="C126" s="90">
        <v>2.2439872250000001</v>
      </c>
      <c r="D126" s="93">
        <v>0</v>
      </c>
      <c r="E126" s="94">
        <f t="shared" ref="E126:E136" si="10">C126*D126</f>
        <v>0</v>
      </c>
      <c r="F126" s="88"/>
      <c r="G126" s="31"/>
      <c r="H126" s="31"/>
      <c r="I126" s="31"/>
    </row>
    <row r="127" spans="1:9" ht="16.5" thickBot="1" x14ac:dyDescent="0.3">
      <c r="A127" s="49" t="s">
        <v>102</v>
      </c>
      <c r="B127" s="89" t="s">
        <v>52</v>
      </c>
      <c r="C127" s="90">
        <v>8.4486203999999994</v>
      </c>
      <c r="D127" s="93">
        <v>10000</v>
      </c>
      <c r="E127" s="94">
        <f>C127*D127</f>
        <v>84486.203999999998</v>
      </c>
      <c r="F127" s="88"/>
      <c r="G127" s="31"/>
      <c r="H127" s="31"/>
      <c r="I127" s="31"/>
    </row>
    <row r="128" spans="1:9" ht="16.5" thickBot="1" x14ac:dyDescent="0.3">
      <c r="A128" s="49" t="s">
        <v>102</v>
      </c>
      <c r="B128" s="89" t="s">
        <v>53</v>
      </c>
      <c r="C128" s="90">
        <v>5.9578179999999996</v>
      </c>
      <c r="D128" s="93">
        <v>10000</v>
      </c>
      <c r="E128" s="94">
        <f>C128*D128</f>
        <v>59578.179999999993</v>
      </c>
      <c r="F128" s="88"/>
      <c r="G128" s="31"/>
      <c r="H128" s="31"/>
      <c r="I128" s="31"/>
    </row>
    <row r="129" spans="1:9" ht="16.5" thickBot="1" x14ac:dyDescent="0.3">
      <c r="A129" s="49" t="s">
        <v>102</v>
      </c>
      <c r="B129" s="89" t="s">
        <v>54</v>
      </c>
      <c r="C129" s="90">
        <v>0</v>
      </c>
      <c r="D129" s="93">
        <v>10000</v>
      </c>
      <c r="E129" s="94">
        <f>C129*D129</f>
        <v>0</v>
      </c>
      <c r="F129" s="88"/>
      <c r="G129" s="31"/>
      <c r="H129" s="31"/>
      <c r="I129" s="31"/>
    </row>
    <row r="130" spans="1:9" ht="16.5" thickBot="1" x14ac:dyDescent="0.3">
      <c r="A130" s="49" t="s">
        <v>102</v>
      </c>
      <c r="B130" s="89" t="s">
        <v>55</v>
      </c>
      <c r="C130" s="90">
        <v>2.8726753</v>
      </c>
      <c r="D130" s="93">
        <v>0</v>
      </c>
      <c r="E130" s="94">
        <f t="shared" si="10"/>
        <v>0</v>
      </c>
      <c r="F130" s="88"/>
      <c r="G130" s="16"/>
      <c r="H130" s="16"/>
      <c r="I130" s="16"/>
    </row>
    <row r="131" spans="1:9" ht="16.5" thickBot="1" x14ac:dyDescent="0.3">
      <c r="A131" s="49" t="s">
        <v>102</v>
      </c>
      <c r="B131" s="89" t="s">
        <v>14</v>
      </c>
      <c r="C131" s="90">
        <v>0.89749489999999998</v>
      </c>
      <c r="D131" s="93">
        <v>40000</v>
      </c>
      <c r="E131" s="94">
        <f>C131*D131</f>
        <v>35899.796000000002</v>
      </c>
      <c r="F131" s="88"/>
      <c r="G131" s="16"/>
      <c r="H131" s="16"/>
      <c r="I131" s="16"/>
    </row>
    <row r="132" spans="1:9" ht="16.5" thickBot="1" x14ac:dyDescent="0.3">
      <c r="A132" s="49" t="s">
        <v>102</v>
      </c>
      <c r="B132" s="89" t="s">
        <v>56</v>
      </c>
      <c r="C132" s="95">
        <v>3.6639624</v>
      </c>
      <c r="D132" s="93">
        <v>5000</v>
      </c>
      <c r="E132" s="94">
        <f>C132*D132</f>
        <v>18319.811999999998</v>
      </c>
      <c r="F132" s="88"/>
      <c r="G132" s="16"/>
      <c r="H132" s="16"/>
      <c r="I132" s="16"/>
    </row>
    <row r="133" spans="1:9" ht="16.5" thickBot="1" x14ac:dyDescent="0.3">
      <c r="A133" s="49" t="s">
        <v>102</v>
      </c>
      <c r="B133" s="89" t="s">
        <v>16</v>
      </c>
      <c r="C133" s="90">
        <v>4.9791752999999996</v>
      </c>
      <c r="D133" s="93">
        <v>0</v>
      </c>
      <c r="E133" s="94">
        <f t="shared" si="10"/>
        <v>0</v>
      </c>
      <c r="F133" s="88"/>
      <c r="G133" s="16"/>
      <c r="H133" s="16"/>
      <c r="I133" s="16"/>
    </row>
    <row r="134" spans="1:9" ht="16.5" thickBot="1" x14ac:dyDescent="0.3">
      <c r="A134" s="49" t="s">
        <v>102</v>
      </c>
      <c r="B134" s="89" t="s">
        <v>17</v>
      </c>
      <c r="C134" s="90">
        <v>11.446455500000001</v>
      </c>
      <c r="D134" s="93">
        <v>0</v>
      </c>
      <c r="E134" s="94">
        <f t="shared" si="10"/>
        <v>0</v>
      </c>
      <c r="F134" s="88"/>
      <c r="G134" s="16"/>
      <c r="H134" s="16"/>
      <c r="I134" s="16"/>
    </row>
    <row r="135" spans="1:9" ht="16.5" thickBot="1" x14ac:dyDescent="0.3">
      <c r="A135" s="49" t="s">
        <v>102</v>
      </c>
      <c r="B135" s="89" t="s">
        <v>0</v>
      </c>
      <c r="C135" s="90">
        <v>46.091177199999997</v>
      </c>
      <c r="D135" s="93">
        <v>0</v>
      </c>
      <c r="E135" s="94">
        <f t="shared" si="10"/>
        <v>0</v>
      </c>
      <c r="F135" s="88"/>
      <c r="G135" s="16"/>
      <c r="H135" s="16"/>
      <c r="I135" s="16"/>
    </row>
    <row r="136" spans="1:9" ht="16.5" thickBot="1" x14ac:dyDescent="0.3">
      <c r="A136" s="49" t="s">
        <v>102</v>
      </c>
      <c r="B136" s="89" t="s">
        <v>46</v>
      </c>
      <c r="C136" s="90">
        <v>1.2529999999999999E-2</v>
      </c>
      <c r="D136" s="93">
        <v>0</v>
      </c>
      <c r="E136" s="94">
        <f t="shared" si="10"/>
        <v>0</v>
      </c>
      <c r="F136" s="88"/>
      <c r="G136" s="16"/>
      <c r="H136" s="16"/>
      <c r="I136" s="16"/>
    </row>
    <row r="137" spans="1:9" ht="16.5" thickBot="1" x14ac:dyDescent="0.3">
      <c r="A137" s="49" t="s">
        <v>105</v>
      </c>
      <c r="B137" s="89" t="s">
        <v>5</v>
      </c>
      <c r="C137" s="90">
        <v>2.6872088999999999</v>
      </c>
      <c r="D137" s="96">
        <v>17000</v>
      </c>
      <c r="E137" s="97">
        <f>C137*D137</f>
        <v>45682.551299999999</v>
      </c>
      <c r="F137" s="98">
        <f>SUM(E137:E151)</f>
        <v>391769.32930000004</v>
      </c>
      <c r="G137" s="16"/>
      <c r="H137" s="16"/>
      <c r="I137" s="16"/>
    </row>
    <row r="138" spans="1:9" ht="16.5" thickBot="1" x14ac:dyDescent="0.3">
      <c r="A138" s="49" t="s">
        <v>105</v>
      </c>
      <c r="B138" s="89" t="s">
        <v>49</v>
      </c>
      <c r="C138" s="90">
        <v>0.54567399999999999</v>
      </c>
      <c r="D138" s="91">
        <v>0</v>
      </c>
      <c r="E138" s="92" t="s">
        <v>50</v>
      </c>
      <c r="F138" s="88"/>
      <c r="G138" s="16"/>
      <c r="H138" s="16"/>
      <c r="I138" s="16"/>
    </row>
    <row r="139" spans="1:9" ht="16.5" thickBot="1" x14ac:dyDescent="0.3">
      <c r="A139" s="49" t="s">
        <v>105</v>
      </c>
      <c r="B139" s="89" t="s">
        <v>51</v>
      </c>
      <c r="C139" s="90">
        <v>19.304044000000001</v>
      </c>
      <c r="D139" s="93">
        <v>7000</v>
      </c>
      <c r="E139" s="94">
        <f>C139*D139</f>
        <v>135128.30800000002</v>
      </c>
      <c r="F139" s="88"/>
      <c r="G139" s="16"/>
      <c r="H139" s="16"/>
      <c r="I139" s="16"/>
    </row>
    <row r="140" spans="1:9" ht="16.5" thickBot="1" x14ac:dyDescent="0.3">
      <c r="A140" s="49" t="s">
        <v>105</v>
      </c>
      <c r="B140" s="89" t="s">
        <v>8</v>
      </c>
      <c r="C140" s="90">
        <v>15.607332</v>
      </c>
      <c r="D140" s="93">
        <v>0</v>
      </c>
      <c r="E140" s="94">
        <f>C140*D140</f>
        <v>0</v>
      </c>
      <c r="F140" s="88"/>
      <c r="G140" s="16"/>
      <c r="H140" s="16"/>
      <c r="I140" s="16"/>
    </row>
    <row r="141" spans="1:9" ht="16.5" thickBot="1" x14ac:dyDescent="0.3">
      <c r="A141" s="49" t="s">
        <v>105</v>
      </c>
      <c r="B141" s="89" t="s">
        <v>9</v>
      </c>
      <c r="C141" s="90">
        <v>4.9905251000000002</v>
      </c>
      <c r="D141" s="93">
        <v>0</v>
      </c>
      <c r="E141" s="94">
        <f t="shared" ref="E141:E151" si="11">C141*D141</f>
        <v>0</v>
      </c>
      <c r="F141" s="88"/>
      <c r="G141" s="16"/>
      <c r="H141" s="16"/>
      <c r="I141" s="16"/>
    </row>
    <row r="142" spans="1:9" ht="16.5" thickBot="1" x14ac:dyDescent="0.3">
      <c r="A142" s="49" t="s">
        <v>105</v>
      </c>
      <c r="B142" s="89" t="s">
        <v>52</v>
      </c>
      <c r="C142" s="90">
        <v>9.2685639999999996</v>
      </c>
      <c r="D142" s="93">
        <v>10000</v>
      </c>
      <c r="E142" s="94">
        <f>C142*D142</f>
        <v>92685.64</v>
      </c>
      <c r="F142" s="88"/>
      <c r="G142" s="16"/>
      <c r="H142" s="16"/>
      <c r="I142" s="16"/>
    </row>
    <row r="143" spans="1:9" ht="16.5" thickBot="1" x14ac:dyDescent="0.3">
      <c r="A143" s="49" t="s">
        <v>105</v>
      </c>
      <c r="B143" s="89" t="s">
        <v>53</v>
      </c>
      <c r="C143" s="90">
        <v>6.3703779999999997</v>
      </c>
      <c r="D143" s="93">
        <v>10000</v>
      </c>
      <c r="E143" s="94">
        <f>C143*D143</f>
        <v>63703.78</v>
      </c>
      <c r="F143" s="88"/>
      <c r="G143" s="16"/>
      <c r="H143" s="16"/>
      <c r="I143" s="16"/>
    </row>
    <row r="144" spans="1:9" ht="16.5" thickBot="1" x14ac:dyDescent="0.3">
      <c r="A144" s="49" t="s">
        <v>105</v>
      </c>
      <c r="B144" s="89" t="s">
        <v>54</v>
      </c>
      <c r="C144" s="90">
        <v>0</v>
      </c>
      <c r="D144" s="93">
        <v>10000</v>
      </c>
      <c r="E144" s="94">
        <f>C144*D144</f>
        <v>0</v>
      </c>
      <c r="F144" s="88"/>
      <c r="G144" s="31"/>
      <c r="H144" s="31"/>
      <c r="I144" s="31"/>
    </row>
    <row r="145" spans="1:9" ht="16.5" thickBot="1" x14ac:dyDescent="0.3">
      <c r="A145" s="49" t="s">
        <v>105</v>
      </c>
      <c r="B145" s="89" t="s">
        <v>55</v>
      </c>
      <c r="C145" s="90">
        <v>2.9622579999999998</v>
      </c>
      <c r="D145" s="93">
        <v>0</v>
      </c>
      <c r="E145" s="94">
        <f t="shared" si="11"/>
        <v>0</v>
      </c>
      <c r="F145" s="88"/>
      <c r="G145" s="31"/>
      <c r="H145" s="31"/>
      <c r="I145" s="31"/>
    </row>
    <row r="146" spans="1:9" ht="16.5" thickBot="1" x14ac:dyDescent="0.3">
      <c r="A146" s="49" t="s">
        <v>105</v>
      </c>
      <c r="B146" s="89" t="s">
        <v>14</v>
      </c>
      <c r="C146" s="90">
        <v>0.80491999999999997</v>
      </c>
      <c r="D146" s="93">
        <v>40000</v>
      </c>
      <c r="E146" s="94">
        <f>C146*D146</f>
        <v>32196.799999999999</v>
      </c>
      <c r="F146" s="88"/>
      <c r="G146" s="31"/>
      <c r="H146" s="31"/>
      <c r="I146" s="31"/>
    </row>
    <row r="147" spans="1:9" ht="16.5" thickBot="1" x14ac:dyDescent="0.3">
      <c r="A147" s="49" t="s">
        <v>105</v>
      </c>
      <c r="B147" s="89" t="s">
        <v>56</v>
      </c>
      <c r="C147" s="95">
        <v>4.47445</v>
      </c>
      <c r="D147" s="93">
        <v>5000</v>
      </c>
      <c r="E147" s="94">
        <f>C147*D147</f>
        <v>22372.25</v>
      </c>
      <c r="F147" s="88"/>
      <c r="G147" s="31"/>
      <c r="H147" s="31"/>
      <c r="I147" s="31"/>
    </row>
    <row r="148" spans="1:9" ht="16.5" thickBot="1" x14ac:dyDescent="0.3">
      <c r="A148" s="49" t="s">
        <v>105</v>
      </c>
      <c r="B148" s="89" t="s">
        <v>16</v>
      </c>
      <c r="C148" s="90">
        <v>4.991244</v>
      </c>
      <c r="D148" s="93">
        <v>0</v>
      </c>
      <c r="E148" s="94">
        <f t="shared" si="11"/>
        <v>0</v>
      </c>
      <c r="F148" s="88"/>
      <c r="G148" s="31"/>
      <c r="H148" s="31"/>
      <c r="I148" s="31"/>
    </row>
    <row r="149" spans="1:9" ht="16.5" thickBot="1" x14ac:dyDescent="0.3">
      <c r="A149" s="49" t="s">
        <v>105</v>
      </c>
      <c r="B149" s="89" t="s">
        <v>17</v>
      </c>
      <c r="C149" s="90">
        <v>16.694486000000001</v>
      </c>
      <c r="D149" s="93">
        <v>0</v>
      </c>
      <c r="E149" s="94">
        <f t="shared" si="11"/>
        <v>0</v>
      </c>
      <c r="F149" s="88"/>
      <c r="G149" s="31"/>
      <c r="H149" s="31"/>
      <c r="I149" s="31"/>
    </row>
    <row r="150" spans="1:9" ht="16.5" thickBot="1" x14ac:dyDescent="0.3">
      <c r="A150" s="49" t="s">
        <v>105</v>
      </c>
      <c r="B150" s="89" t="s">
        <v>0</v>
      </c>
      <c r="C150" s="90">
        <v>35.676816000000002</v>
      </c>
      <c r="D150" s="93">
        <v>0</v>
      </c>
      <c r="E150" s="94">
        <f t="shared" si="11"/>
        <v>0</v>
      </c>
      <c r="F150" s="88"/>
      <c r="G150" s="31"/>
      <c r="H150" s="31"/>
      <c r="I150" s="31"/>
    </row>
    <row r="151" spans="1:9" ht="16.5" thickBot="1" x14ac:dyDescent="0.3">
      <c r="A151" s="49" t="s">
        <v>105</v>
      </c>
      <c r="B151" s="89" t="s">
        <v>46</v>
      </c>
      <c r="C151" s="90">
        <v>0.45211000000000001</v>
      </c>
      <c r="D151" s="93">
        <v>0</v>
      </c>
      <c r="E151" s="94">
        <f t="shared" si="11"/>
        <v>0</v>
      </c>
      <c r="F151" s="88"/>
      <c r="G151" s="31"/>
      <c r="H151" s="31"/>
      <c r="I151" s="31"/>
    </row>
    <row r="152" spans="1:9" ht="16.5" thickBot="1" x14ac:dyDescent="0.3">
      <c r="A152" s="49" t="s">
        <v>110</v>
      </c>
      <c r="B152" s="89" t="s">
        <v>5</v>
      </c>
      <c r="C152" s="90">
        <v>1.79321295</v>
      </c>
      <c r="D152" s="96">
        <v>17000</v>
      </c>
      <c r="E152" s="97">
        <f>C152*D152</f>
        <v>30484.620149999999</v>
      </c>
      <c r="F152" s="98">
        <f>SUM(E152:E166)</f>
        <v>383862.98515000002</v>
      </c>
      <c r="G152" s="31"/>
      <c r="H152" s="31"/>
      <c r="I152" s="31"/>
    </row>
    <row r="153" spans="1:9" ht="16.5" thickBot="1" x14ac:dyDescent="0.3">
      <c r="A153" s="49" t="s">
        <v>110</v>
      </c>
      <c r="B153" s="89" t="s">
        <v>49</v>
      </c>
      <c r="C153" s="90">
        <v>0.11883000000000001</v>
      </c>
      <c r="D153" s="91">
        <v>0</v>
      </c>
      <c r="E153" s="92" t="s">
        <v>50</v>
      </c>
      <c r="F153" s="88"/>
      <c r="G153" s="31"/>
      <c r="H153" s="31"/>
      <c r="I153" s="31"/>
    </row>
    <row r="154" spans="1:9" ht="16.5" thickBot="1" x14ac:dyDescent="0.3">
      <c r="A154" s="49" t="s">
        <v>110</v>
      </c>
      <c r="B154" s="89" t="s">
        <v>51</v>
      </c>
      <c r="C154" s="90">
        <v>21.169435</v>
      </c>
      <c r="D154" s="93">
        <v>7000</v>
      </c>
      <c r="E154" s="94">
        <f>C154*D154</f>
        <v>148186.04500000001</v>
      </c>
      <c r="F154" s="88"/>
      <c r="G154" s="31"/>
      <c r="H154" s="31"/>
      <c r="I154" s="31"/>
    </row>
    <row r="155" spans="1:9" ht="16.5" thickBot="1" x14ac:dyDescent="0.3">
      <c r="A155" s="49" t="s">
        <v>110</v>
      </c>
      <c r="B155" s="89" t="s">
        <v>8</v>
      </c>
      <c r="C155" s="90">
        <v>14.168238000000001</v>
      </c>
      <c r="D155" s="93">
        <v>0</v>
      </c>
      <c r="E155" s="94">
        <f>C155*D155</f>
        <v>0</v>
      </c>
      <c r="F155" s="88"/>
      <c r="G155" s="31"/>
      <c r="H155" s="31"/>
      <c r="I155" s="31"/>
    </row>
    <row r="156" spans="1:9" ht="16.5" thickBot="1" x14ac:dyDescent="0.3">
      <c r="A156" s="49" t="s">
        <v>110</v>
      </c>
      <c r="B156" s="89" t="s">
        <v>9</v>
      </c>
      <c r="C156" s="90">
        <v>3.3302640499999998</v>
      </c>
      <c r="D156" s="93">
        <v>0</v>
      </c>
      <c r="E156" s="94">
        <f t="shared" ref="E156:E166" si="12">C156*D156</f>
        <v>0</v>
      </c>
      <c r="F156" s="88"/>
      <c r="G156" s="31"/>
      <c r="H156" s="31"/>
      <c r="I156" s="31"/>
    </row>
    <row r="157" spans="1:9" ht="16.5" thickBot="1" x14ac:dyDescent="0.3">
      <c r="A157" s="49" t="s">
        <v>110</v>
      </c>
      <c r="B157" s="89" t="s">
        <v>52</v>
      </c>
      <c r="C157" s="90">
        <v>8.8140549999999998</v>
      </c>
      <c r="D157" s="93">
        <v>10000</v>
      </c>
      <c r="E157" s="94">
        <f>C157*D157</f>
        <v>88140.55</v>
      </c>
      <c r="F157" s="88"/>
      <c r="G157" s="31"/>
      <c r="H157" s="31"/>
      <c r="I157" s="31"/>
    </row>
    <row r="158" spans="1:9" ht="16.5" thickBot="1" x14ac:dyDescent="0.3">
      <c r="A158" s="49" t="s">
        <v>110</v>
      </c>
      <c r="B158" s="89" t="s">
        <v>53</v>
      </c>
      <c r="C158" s="90">
        <v>6.1533150000000001</v>
      </c>
      <c r="D158" s="93">
        <v>10000</v>
      </c>
      <c r="E158" s="94">
        <f>C158*D158</f>
        <v>61533.15</v>
      </c>
      <c r="F158" s="88"/>
      <c r="G158" s="31"/>
      <c r="H158" s="31"/>
      <c r="I158" s="31"/>
    </row>
    <row r="159" spans="1:9" ht="16.5" thickBot="1" x14ac:dyDescent="0.3">
      <c r="A159" s="49" t="s">
        <v>110</v>
      </c>
      <c r="B159" s="89" t="s">
        <v>54</v>
      </c>
      <c r="C159" s="90"/>
      <c r="D159" s="93">
        <v>10000</v>
      </c>
      <c r="E159" s="94">
        <f>C159*D159</f>
        <v>0</v>
      </c>
      <c r="F159" s="88"/>
      <c r="G159" s="31"/>
      <c r="H159" s="31"/>
      <c r="I159" s="31"/>
    </row>
    <row r="160" spans="1:9" ht="16.5" thickBot="1" x14ac:dyDescent="0.3">
      <c r="A160" s="49" t="s">
        <v>110</v>
      </c>
      <c r="B160" s="89" t="s">
        <v>55</v>
      </c>
      <c r="C160" s="90">
        <v>2.8758979999999998</v>
      </c>
      <c r="D160" s="93">
        <v>0</v>
      </c>
      <c r="E160" s="94">
        <f t="shared" si="12"/>
        <v>0</v>
      </c>
      <c r="F160" s="88"/>
      <c r="G160" s="31"/>
      <c r="H160" s="31"/>
      <c r="I160" s="31"/>
    </row>
    <row r="161" spans="1:9" ht="16.5" thickBot="1" x14ac:dyDescent="0.3">
      <c r="A161" s="49" t="s">
        <v>110</v>
      </c>
      <c r="B161" s="89" t="s">
        <v>14</v>
      </c>
      <c r="C161" s="90">
        <v>0.91516900000000001</v>
      </c>
      <c r="D161" s="93">
        <v>40000</v>
      </c>
      <c r="E161" s="94">
        <f>C161*D161</f>
        <v>36606.76</v>
      </c>
      <c r="F161" s="88"/>
      <c r="G161" s="31"/>
      <c r="H161" s="31"/>
      <c r="I161" s="31"/>
    </row>
    <row r="162" spans="1:9" ht="16.5" thickBot="1" x14ac:dyDescent="0.3">
      <c r="A162" s="49" t="s">
        <v>110</v>
      </c>
      <c r="B162" s="89" t="s">
        <v>56</v>
      </c>
      <c r="C162" s="95">
        <v>3.7823720000000001</v>
      </c>
      <c r="D162" s="93">
        <v>5000</v>
      </c>
      <c r="E162" s="94">
        <f>C162*D162</f>
        <v>18911.86</v>
      </c>
      <c r="F162" s="88"/>
      <c r="G162" s="31"/>
      <c r="H162" s="31"/>
      <c r="I162" s="31"/>
    </row>
    <row r="163" spans="1:9" ht="16.5" thickBot="1" x14ac:dyDescent="0.3">
      <c r="A163" s="49" t="s">
        <v>110</v>
      </c>
      <c r="B163" s="89" t="s">
        <v>16</v>
      </c>
      <c r="C163" s="90">
        <v>5.6272739999999999</v>
      </c>
      <c r="D163" s="93">
        <v>0</v>
      </c>
      <c r="E163" s="94">
        <f t="shared" si="12"/>
        <v>0</v>
      </c>
      <c r="F163" s="88"/>
      <c r="G163" s="31"/>
      <c r="H163" s="31"/>
      <c r="I163" s="31"/>
    </row>
    <row r="164" spans="1:9" ht="16.5" thickBot="1" x14ac:dyDescent="0.3">
      <c r="A164" s="49" t="s">
        <v>110</v>
      </c>
      <c r="B164" s="89" t="s">
        <v>17</v>
      </c>
      <c r="C164" s="90">
        <v>17.134723000000001</v>
      </c>
      <c r="D164" s="93">
        <v>0</v>
      </c>
      <c r="E164" s="94">
        <f t="shared" si="12"/>
        <v>0</v>
      </c>
      <c r="F164" s="88"/>
      <c r="G164" s="31"/>
      <c r="H164" s="31"/>
      <c r="I164" s="31"/>
    </row>
    <row r="165" spans="1:9" ht="16.5" thickBot="1" x14ac:dyDescent="0.3">
      <c r="A165" s="49" t="s">
        <v>110</v>
      </c>
      <c r="B165" s="89" t="s">
        <v>0</v>
      </c>
      <c r="C165" s="90">
        <v>31.505759999999999</v>
      </c>
      <c r="D165" s="93">
        <v>0</v>
      </c>
      <c r="E165" s="94">
        <f t="shared" si="12"/>
        <v>0</v>
      </c>
      <c r="F165" s="88"/>
      <c r="G165" s="31"/>
      <c r="H165" s="31"/>
      <c r="I165" s="31"/>
    </row>
    <row r="166" spans="1:9" ht="16.5" thickBot="1" x14ac:dyDescent="0.3">
      <c r="A166" s="49" t="s">
        <v>110</v>
      </c>
      <c r="B166" s="89" t="s">
        <v>46</v>
      </c>
      <c r="C166" s="90">
        <v>8.1463999999999995E-2</v>
      </c>
      <c r="D166" s="93">
        <v>0</v>
      </c>
      <c r="E166" s="94">
        <f t="shared" si="12"/>
        <v>0</v>
      </c>
      <c r="F166" s="88"/>
      <c r="G166" s="31"/>
      <c r="H166" s="31"/>
      <c r="I166" s="31"/>
    </row>
    <row r="167" spans="1:9" ht="16.5" thickBot="1" x14ac:dyDescent="0.3">
      <c r="A167" s="49" t="s">
        <v>111</v>
      </c>
      <c r="B167" s="89" t="s">
        <v>5</v>
      </c>
      <c r="C167" s="90">
        <v>2.9275872000000001</v>
      </c>
      <c r="D167" s="96">
        <v>17000</v>
      </c>
      <c r="E167" s="97">
        <f>C167*D167</f>
        <v>49768.982400000001</v>
      </c>
      <c r="F167" s="98">
        <f>SUM(E167:E181)</f>
        <v>481454.34239999996</v>
      </c>
      <c r="G167" s="31"/>
      <c r="H167" s="31"/>
      <c r="I167" s="31"/>
    </row>
    <row r="168" spans="1:9" ht="16.5" thickBot="1" x14ac:dyDescent="0.3">
      <c r="A168" s="49" t="s">
        <v>111</v>
      </c>
      <c r="B168" s="89" t="s">
        <v>49</v>
      </c>
      <c r="C168" s="90">
        <v>0.20433999999999999</v>
      </c>
      <c r="D168" s="91">
        <v>0</v>
      </c>
      <c r="E168" s="92" t="s">
        <v>50</v>
      </c>
      <c r="F168" s="88"/>
      <c r="G168" s="31"/>
      <c r="H168" s="31"/>
      <c r="I168" s="31"/>
    </row>
    <row r="169" spans="1:9" ht="16.5" thickBot="1" x14ac:dyDescent="0.3">
      <c r="A169" s="49" t="s">
        <v>111</v>
      </c>
      <c r="B169" s="89" t="s">
        <v>51</v>
      </c>
      <c r="C169" s="90">
        <v>27.686419999999998</v>
      </c>
      <c r="D169" s="93">
        <v>7000</v>
      </c>
      <c r="E169" s="94">
        <f>C169*D169</f>
        <v>193804.94</v>
      </c>
      <c r="F169" s="88"/>
      <c r="G169" s="31"/>
      <c r="H169" s="31"/>
      <c r="I169" s="31"/>
    </row>
    <row r="170" spans="1:9" ht="16.5" thickBot="1" x14ac:dyDescent="0.3">
      <c r="A170" s="49" t="s">
        <v>111</v>
      </c>
      <c r="B170" s="89" t="s">
        <v>8</v>
      </c>
      <c r="C170" s="90">
        <v>18.023468000000001</v>
      </c>
      <c r="D170" s="93">
        <v>0</v>
      </c>
      <c r="E170" s="94">
        <f>C170*D170</f>
        <v>0</v>
      </c>
      <c r="F170" s="88"/>
      <c r="G170" s="31"/>
      <c r="H170" s="31"/>
      <c r="I170" s="31"/>
    </row>
    <row r="171" spans="1:9" ht="16.5" thickBot="1" x14ac:dyDescent="0.3">
      <c r="A171" s="49" t="s">
        <v>111</v>
      </c>
      <c r="B171" s="89" t="s">
        <v>9</v>
      </c>
      <c r="C171" s="90">
        <v>5.4369448</v>
      </c>
      <c r="D171" s="93">
        <v>0</v>
      </c>
      <c r="E171" s="94">
        <f t="shared" ref="E171:E181" si="13">C171*D171</f>
        <v>0</v>
      </c>
      <c r="F171" s="88"/>
      <c r="G171" s="31"/>
      <c r="H171" s="31"/>
      <c r="I171" s="31"/>
    </row>
    <row r="172" spans="1:9" ht="16.5" thickBot="1" x14ac:dyDescent="0.3">
      <c r="A172" s="49" t="s">
        <v>111</v>
      </c>
      <c r="B172" s="89" t="s">
        <v>52</v>
      </c>
      <c r="C172" s="90">
        <v>10.20969</v>
      </c>
      <c r="D172" s="93">
        <v>10000</v>
      </c>
      <c r="E172" s="94">
        <f>C172*D172</f>
        <v>102096.90000000001</v>
      </c>
      <c r="F172" s="88"/>
      <c r="G172" s="31"/>
      <c r="H172" s="31"/>
      <c r="I172" s="31"/>
    </row>
    <row r="173" spans="1:9" ht="16.5" thickBot="1" x14ac:dyDescent="0.3">
      <c r="A173" s="49" t="s">
        <v>111</v>
      </c>
      <c r="B173" s="89" t="s">
        <v>53</v>
      </c>
      <c r="C173" s="90">
        <v>7.0906799999999999</v>
      </c>
      <c r="D173" s="93">
        <v>10000</v>
      </c>
      <c r="E173" s="94">
        <f>C173*D173</f>
        <v>70906.8</v>
      </c>
      <c r="F173" s="88"/>
      <c r="G173" s="31"/>
      <c r="H173" s="31"/>
      <c r="I173" s="31"/>
    </row>
    <row r="174" spans="1:9" ht="16.5" thickBot="1" x14ac:dyDescent="0.3">
      <c r="A174" s="49" t="s">
        <v>111</v>
      </c>
      <c r="B174" s="89" t="s">
        <v>54</v>
      </c>
      <c r="C174" s="90">
        <v>0</v>
      </c>
      <c r="D174" s="93">
        <v>10000</v>
      </c>
      <c r="E174" s="94">
        <f>C174*D174</f>
        <v>0</v>
      </c>
      <c r="F174" s="88"/>
    </row>
    <row r="175" spans="1:9" ht="16.5" thickBot="1" x14ac:dyDescent="0.3">
      <c r="A175" s="49" t="s">
        <v>111</v>
      </c>
      <c r="B175" s="89" t="s">
        <v>55</v>
      </c>
      <c r="C175" s="90">
        <v>3.609918</v>
      </c>
      <c r="D175" s="93">
        <v>0</v>
      </c>
      <c r="E175" s="94">
        <f t="shared" si="13"/>
        <v>0</v>
      </c>
      <c r="F175" s="88"/>
    </row>
    <row r="176" spans="1:9" ht="16.5" thickBot="1" x14ac:dyDescent="0.3">
      <c r="A176" s="49" t="s">
        <v>111</v>
      </c>
      <c r="B176" s="89" t="s">
        <v>14</v>
      </c>
      <c r="C176" s="90">
        <v>1.0393840000000001</v>
      </c>
      <c r="D176" s="93">
        <v>40000</v>
      </c>
      <c r="E176" s="94">
        <f>C176*D176</f>
        <v>41575.360000000001</v>
      </c>
      <c r="F176" s="88"/>
    </row>
    <row r="177" spans="1:6" ht="16.5" thickBot="1" x14ac:dyDescent="0.3">
      <c r="A177" s="49" t="s">
        <v>111</v>
      </c>
      <c r="B177" s="89" t="s">
        <v>56</v>
      </c>
      <c r="C177" s="95">
        <v>4.660272</v>
      </c>
      <c r="D177" s="93">
        <v>5000</v>
      </c>
      <c r="E177" s="94">
        <f>C177*D177</f>
        <v>23301.360000000001</v>
      </c>
      <c r="F177" s="88"/>
    </row>
    <row r="178" spans="1:6" ht="16.5" thickBot="1" x14ac:dyDescent="0.3">
      <c r="A178" s="49" t="s">
        <v>111</v>
      </c>
      <c r="B178" s="89" t="s">
        <v>16</v>
      </c>
      <c r="C178" s="90">
        <v>5.3516139999999996</v>
      </c>
      <c r="D178" s="93">
        <v>0</v>
      </c>
      <c r="E178" s="94">
        <f t="shared" si="13"/>
        <v>0</v>
      </c>
      <c r="F178" s="88"/>
    </row>
    <row r="179" spans="1:6" ht="16.5" thickBot="1" x14ac:dyDescent="0.3">
      <c r="A179" s="49" t="s">
        <v>111</v>
      </c>
      <c r="B179" s="89" t="s">
        <v>17</v>
      </c>
      <c r="C179" s="90">
        <v>22.304887999999998</v>
      </c>
      <c r="D179" s="93">
        <v>0</v>
      </c>
      <c r="E179" s="94">
        <f t="shared" si="13"/>
        <v>0</v>
      </c>
      <c r="F179" s="88"/>
    </row>
    <row r="180" spans="1:6" ht="16.5" thickBot="1" x14ac:dyDescent="0.3">
      <c r="A180" s="49" t="s">
        <v>111</v>
      </c>
      <c r="B180" s="89" t="s">
        <v>0</v>
      </c>
      <c r="C180" s="90">
        <v>35.876429999999999</v>
      </c>
      <c r="D180" s="93">
        <v>0</v>
      </c>
      <c r="E180" s="94">
        <f t="shared" si="13"/>
        <v>0</v>
      </c>
      <c r="F180" s="88"/>
    </row>
    <row r="181" spans="1:6" ht="16.5" thickBot="1" x14ac:dyDescent="0.3">
      <c r="A181" s="49" t="s">
        <v>111</v>
      </c>
      <c r="B181" s="89" t="s">
        <v>46</v>
      </c>
      <c r="C181" s="90">
        <v>0.138354</v>
      </c>
      <c r="D181" s="93">
        <v>0</v>
      </c>
      <c r="E181" s="94">
        <f t="shared" si="13"/>
        <v>0</v>
      </c>
      <c r="F181" s="88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1"/>
  <sheetViews>
    <sheetView tabSelected="1" zoomScale="40" zoomScaleNormal="40" workbookViewId="0">
      <selection activeCell="P32" sqref="P32"/>
    </sheetView>
  </sheetViews>
  <sheetFormatPr baseColWidth="10" defaultRowHeight="15" x14ac:dyDescent="0.25"/>
  <cols>
    <col min="1" max="1" width="10.42578125" style="15" bestFit="1" customWidth="1"/>
    <col min="2" max="2" width="36.85546875" style="15" bestFit="1" customWidth="1"/>
    <col min="3" max="3" width="29.7109375" style="18" bestFit="1" customWidth="1"/>
    <col min="4" max="4" width="28" style="18" bestFit="1" customWidth="1"/>
    <col min="5" max="5" width="26.5703125" style="15" bestFit="1" customWidth="1"/>
    <col min="6" max="6" width="11.28515625" style="17" bestFit="1" customWidth="1"/>
    <col min="7" max="7" width="26.42578125" bestFit="1" customWidth="1"/>
    <col min="8" max="8" width="47.42578125" style="10" bestFit="1" customWidth="1"/>
    <col min="9" max="9" width="12" style="11" bestFit="1" customWidth="1"/>
    <col min="10" max="10" width="29.85546875" style="20" bestFit="1" customWidth="1"/>
    <col min="12" max="12" width="46.42578125" bestFit="1" customWidth="1"/>
    <col min="13" max="14" width="24" customWidth="1"/>
    <col min="15" max="15" width="24.140625" bestFit="1" customWidth="1"/>
    <col min="16" max="16" width="34.140625" bestFit="1" customWidth="1"/>
    <col min="17" max="17" width="31.42578125" bestFit="1" customWidth="1"/>
  </cols>
  <sheetData>
    <row r="1" spans="1:17" x14ac:dyDescent="0.25">
      <c r="A1" s="12" t="s">
        <v>1</v>
      </c>
      <c r="B1" s="12" t="s">
        <v>2</v>
      </c>
      <c r="C1" s="13" t="s">
        <v>24</v>
      </c>
      <c r="D1" s="13" t="s">
        <v>25</v>
      </c>
      <c r="E1" s="12" t="s">
        <v>26</v>
      </c>
      <c r="F1" s="14" t="s">
        <v>27</v>
      </c>
      <c r="H1" s="24" t="s">
        <v>23</v>
      </c>
      <c r="I1" s="27" t="s">
        <v>22</v>
      </c>
      <c r="J1" s="28" t="s">
        <v>21</v>
      </c>
      <c r="L1" s="80" t="s">
        <v>31</v>
      </c>
      <c r="M1" s="80" t="s">
        <v>22</v>
      </c>
      <c r="N1" s="80" t="s">
        <v>109</v>
      </c>
      <c r="O1" s="24" t="s">
        <v>44</v>
      </c>
      <c r="P1" s="28" t="s">
        <v>45</v>
      </c>
      <c r="Q1" s="24" t="s">
        <v>47</v>
      </c>
    </row>
    <row r="2" spans="1:17" ht="15.75" x14ac:dyDescent="0.25">
      <c r="A2" s="15" t="s">
        <v>57</v>
      </c>
      <c r="B2" s="15" t="s">
        <v>58</v>
      </c>
      <c r="C2" s="54">
        <v>44562</v>
      </c>
      <c r="D2" s="54">
        <v>44591</v>
      </c>
      <c r="E2" s="34" t="s">
        <v>5</v>
      </c>
      <c r="F2" s="35">
        <v>2.5348799999999998</v>
      </c>
      <c r="H2" s="24" t="s">
        <v>5</v>
      </c>
      <c r="I2" s="28">
        <f t="shared" ref="I2:I14" si="0">+SUM(F2,F17,F32,F47,F62,F77,F92,F107,F122,F137,F152,F167)</f>
        <v>21.778352890000001</v>
      </c>
      <c r="J2" s="28">
        <f>+I2*100/($I$16+$I$17)</f>
        <v>1.4899194836010983</v>
      </c>
      <c r="L2" s="80" t="s">
        <v>32</v>
      </c>
      <c r="M2" s="81">
        <f>+SUM(F2:F16)-O2</f>
        <v>102.20244</v>
      </c>
      <c r="N2" s="83">
        <f>4922461.14+20784000</f>
        <v>25706461.140000001</v>
      </c>
      <c r="O2" s="27">
        <f>+SUM(F15)</f>
        <v>53.435549999999999</v>
      </c>
      <c r="P2" s="28">
        <f t="shared" ref="P2:P11" si="1">+O2*100/(M2+O2)</f>
        <v>34.333230594920948</v>
      </c>
      <c r="Q2" s="56">
        <f t="shared" ref="Q2:Q13" si="2">+M2*100/$M$14</f>
        <v>10.387720680051762</v>
      </c>
    </row>
    <row r="3" spans="1:17" ht="15.75" x14ac:dyDescent="0.25">
      <c r="A3" s="15" t="s">
        <v>57</v>
      </c>
      <c r="B3" s="15" t="s">
        <v>58</v>
      </c>
      <c r="C3" s="54">
        <v>44562</v>
      </c>
      <c r="D3" s="54">
        <v>44591</v>
      </c>
      <c r="E3" s="34" t="s">
        <v>49</v>
      </c>
      <c r="F3" s="35">
        <v>0.39101000000000002</v>
      </c>
      <c r="H3" s="24" t="s">
        <v>6</v>
      </c>
      <c r="I3" s="28">
        <f t="shared" si="0"/>
        <v>3.5595954000000001</v>
      </c>
      <c r="J3" s="28">
        <f t="shared" ref="J3:J16" si="3">+I3*100/($I$16+$I$17)</f>
        <v>0.24352211422894454</v>
      </c>
      <c r="L3" s="80" t="s">
        <v>33</v>
      </c>
      <c r="M3" s="81">
        <f>+SUM(F17:F31)-O3</f>
        <v>81.248619999999988</v>
      </c>
      <c r="N3" s="83">
        <f>4922461.14+20784000</f>
        <v>25706461.140000001</v>
      </c>
      <c r="O3" s="27">
        <f>+SUM(F30)</f>
        <v>38.731349999999999</v>
      </c>
      <c r="P3" s="28">
        <f t="shared" si="1"/>
        <v>32.281513322598769</v>
      </c>
      <c r="Q3" s="56">
        <f t="shared" si="2"/>
        <v>8.2580021592406911</v>
      </c>
    </row>
    <row r="4" spans="1:17" ht="15.75" x14ac:dyDescent="0.25">
      <c r="A4" s="15" t="s">
        <v>57</v>
      </c>
      <c r="B4" s="15" t="s">
        <v>58</v>
      </c>
      <c r="C4" s="54">
        <v>44562</v>
      </c>
      <c r="D4" s="54">
        <v>44591</v>
      </c>
      <c r="E4" s="34" t="s">
        <v>51</v>
      </c>
      <c r="F4" s="35">
        <v>27.172999999999998</v>
      </c>
      <c r="H4" s="24" t="s">
        <v>7</v>
      </c>
      <c r="I4" s="28">
        <f t="shared" si="0"/>
        <v>239.81129509999997</v>
      </c>
      <c r="J4" s="28">
        <f t="shared" si="3"/>
        <v>16.406177398345136</v>
      </c>
      <c r="L4" s="80" t="s">
        <v>34</v>
      </c>
      <c r="M4" s="81">
        <f>+SUM(F32:F46)-O4</f>
        <v>82.787451300000015</v>
      </c>
      <c r="N4" s="83">
        <f>4922461.14+20784000</f>
        <v>25706461.140000001</v>
      </c>
      <c r="O4" s="27">
        <f>+SUM(F45)</f>
        <v>38.409558699999998</v>
      </c>
      <c r="P4" s="28">
        <f t="shared" si="1"/>
        <v>31.691836869572935</v>
      </c>
      <c r="Q4" s="56">
        <f t="shared" si="2"/>
        <v>8.4144069350769737</v>
      </c>
    </row>
    <row r="5" spans="1:17" ht="15.75" x14ac:dyDescent="0.25">
      <c r="A5" s="15" t="s">
        <v>57</v>
      </c>
      <c r="B5" s="15" t="s">
        <v>58</v>
      </c>
      <c r="C5" s="54">
        <v>44562</v>
      </c>
      <c r="D5" s="54">
        <v>44591</v>
      </c>
      <c r="E5" s="34" t="s">
        <v>8</v>
      </c>
      <c r="F5" s="35">
        <v>20.593699999999998</v>
      </c>
      <c r="H5" s="24" t="s">
        <v>8</v>
      </c>
      <c r="I5" s="28">
        <f t="shared" si="0"/>
        <v>184.47461029999999</v>
      </c>
      <c r="J5" s="28">
        <f t="shared" si="3"/>
        <v>12.620436334370087</v>
      </c>
      <c r="L5" s="80" t="s">
        <v>35</v>
      </c>
      <c r="M5" s="81">
        <f>+SUM(F47:F61)-O5</f>
        <v>72.659486600000008</v>
      </c>
      <c r="N5" s="83">
        <f>4922461.14+20784000</f>
        <v>25706461.140000001</v>
      </c>
      <c r="O5" s="27">
        <f>+SUM(F60)</f>
        <v>38.3995234</v>
      </c>
      <c r="P5" s="28">
        <f t="shared" si="1"/>
        <v>34.575783990871159</v>
      </c>
      <c r="Q5" s="56">
        <f t="shared" si="2"/>
        <v>7.3850140129410224</v>
      </c>
    </row>
    <row r="6" spans="1:17" ht="15.75" x14ac:dyDescent="0.25">
      <c r="A6" s="15" t="s">
        <v>57</v>
      </c>
      <c r="B6" s="15" t="s">
        <v>58</v>
      </c>
      <c r="C6" s="54">
        <v>44562</v>
      </c>
      <c r="D6" s="54">
        <v>44591</v>
      </c>
      <c r="E6" s="34" t="s">
        <v>9</v>
      </c>
      <c r="F6" s="35">
        <v>4.70763</v>
      </c>
      <c r="H6" s="24" t="s">
        <v>9</v>
      </c>
      <c r="I6" s="28">
        <f t="shared" si="0"/>
        <v>40.44551251</v>
      </c>
      <c r="J6" s="28">
        <f t="shared" si="3"/>
        <v>2.7669933266877536</v>
      </c>
      <c r="L6" s="80" t="s">
        <v>36</v>
      </c>
      <c r="M6" s="81">
        <f>+SUM(F47:F61)-O6</f>
        <v>72.872150000000005</v>
      </c>
      <c r="N6" s="83">
        <f t="shared" ref="N6:N13" si="4">4922461.14+2050000+20784000</f>
        <v>27756461.140000001</v>
      </c>
      <c r="O6" s="27">
        <f>+SUM(F75)</f>
        <v>38.186860000000003</v>
      </c>
      <c r="P6" s="28">
        <f t="shared" si="1"/>
        <v>34.384297140772283</v>
      </c>
      <c r="Q6" s="56">
        <f t="shared" si="2"/>
        <v>7.4066288393391995</v>
      </c>
    </row>
    <row r="7" spans="1:17" ht="15.75" x14ac:dyDescent="0.25">
      <c r="A7" s="15" t="s">
        <v>57</v>
      </c>
      <c r="B7" s="15" t="s">
        <v>58</v>
      </c>
      <c r="C7" s="54">
        <v>44562</v>
      </c>
      <c r="D7" s="54">
        <v>44591</v>
      </c>
      <c r="E7" s="34" t="s">
        <v>52</v>
      </c>
      <c r="F7" s="35">
        <v>10.206849999999999</v>
      </c>
      <c r="H7" s="24" t="s">
        <v>10</v>
      </c>
      <c r="I7" s="28">
        <f t="shared" si="0"/>
        <v>109.23520579999999</v>
      </c>
      <c r="J7" s="28">
        <f t="shared" si="3"/>
        <v>7.4730932242045993</v>
      </c>
      <c r="L7" s="80" t="s">
        <v>37</v>
      </c>
      <c r="M7" s="81">
        <f>+SUM(F77:F91)-O7</f>
        <v>76.433228400000004</v>
      </c>
      <c r="N7" s="83">
        <f t="shared" si="4"/>
        <v>27756461.140000001</v>
      </c>
      <c r="O7" s="27">
        <f>+SUM(F90)</f>
        <v>35.951761599999998</v>
      </c>
      <c r="P7" s="28">
        <f t="shared" si="1"/>
        <v>31.989824975737417</v>
      </c>
      <c r="Q7" s="56">
        <f t="shared" si="2"/>
        <v>7.7685721328551436</v>
      </c>
    </row>
    <row r="8" spans="1:17" ht="15.75" x14ac:dyDescent="0.25">
      <c r="A8" s="15" t="s">
        <v>57</v>
      </c>
      <c r="B8" s="15" t="s">
        <v>58</v>
      </c>
      <c r="C8" s="54">
        <v>44562</v>
      </c>
      <c r="D8" s="54">
        <v>44591</v>
      </c>
      <c r="E8" s="34" t="s">
        <v>53</v>
      </c>
      <c r="F8" s="35">
        <v>6.1580300000000001</v>
      </c>
      <c r="H8" s="24" t="s">
        <v>11</v>
      </c>
      <c r="I8" s="28">
        <f t="shared" si="0"/>
        <v>73.08098320000002</v>
      </c>
      <c r="J8" s="28">
        <f t="shared" si="3"/>
        <v>4.9996793283849001</v>
      </c>
      <c r="L8" s="80" t="s">
        <v>38</v>
      </c>
      <c r="M8" s="81">
        <f>+SUM(F92:F106)-O8</f>
        <v>70.853127999999998</v>
      </c>
      <c r="N8" s="83">
        <f t="shared" si="4"/>
        <v>27756461.140000001</v>
      </c>
      <c r="O8" s="27">
        <f>+F105</f>
        <v>32.298881999999999</v>
      </c>
      <c r="P8" s="28">
        <f t="shared" si="1"/>
        <v>31.311926931913398</v>
      </c>
      <c r="Q8" s="56">
        <f t="shared" si="2"/>
        <v>7.2014181165533291</v>
      </c>
    </row>
    <row r="9" spans="1:17" ht="15.75" x14ac:dyDescent="0.25">
      <c r="A9" s="15" t="s">
        <v>57</v>
      </c>
      <c r="B9" s="15" t="s">
        <v>58</v>
      </c>
      <c r="C9" s="54">
        <v>44562</v>
      </c>
      <c r="D9" s="54">
        <v>44591</v>
      </c>
      <c r="E9" s="34" t="s">
        <v>54</v>
      </c>
      <c r="F9" s="35">
        <v>0</v>
      </c>
      <c r="H9" s="24" t="s">
        <v>12</v>
      </c>
      <c r="I9" s="28">
        <f t="shared" si="0"/>
        <v>0</v>
      </c>
      <c r="J9" s="28">
        <f t="shared" si="3"/>
        <v>0</v>
      </c>
      <c r="L9" s="80" t="s">
        <v>39</v>
      </c>
      <c r="M9" s="81">
        <f>+SUM(F107:F121)-O9</f>
        <v>69.168095999999991</v>
      </c>
      <c r="N9" s="83">
        <f t="shared" si="4"/>
        <v>27756461.140000001</v>
      </c>
      <c r="O9" s="27">
        <f>+F120</f>
        <v>45.961294000000002</v>
      </c>
      <c r="P9" s="28">
        <f t="shared" si="1"/>
        <v>39.921425797530929</v>
      </c>
      <c r="Q9" s="56">
        <f t="shared" si="2"/>
        <v>7.0301536951466668</v>
      </c>
    </row>
    <row r="10" spans="1:17" ht="15.75" x14ac:dyDescent="0.25">
      <c r="A10" s="15" t="s">
        <v>57</v>
      </c>
      <c r="B10" s="15" t="s">
        <v>58</v>
      </c>
      <c r="C10" s="54">
        <v>44562</v>
      </c>
      <c r="D10" s="54">
        <v>44591</v>
      </c>
      <c r="E10" s="34" t="s">
        <v>55</v>
      </c>
      <c r="F10" s="35">
        <v>3.4733200000000002</v>
      </c>
      <c r="H10" s="24" t="s">
        <v>13</v>
      </c>
      <c r="I10" s="28">
        <f t="shared" si="0"/>
        <v>34.044879999999999</v>
      </c>
      <c r="J10" s="28">
        <f t="shared" si="3"/>
        <v>2.3291077284431565</v>
      </c>
      <c r="L10" s="80" t="s">
        <v>40</v>
      </c>
      <c r="M10" s="81">
        <f>+SUM(F122:F136)-O10</f>
        <v>71.851832800000011</v>
      </c>
      <c r="N10" s="83">
        <f t="shared" si="4"/>
        <v>27756461.140000001</v>
      </c>
      <c r="O10" s="27">
        <f>+F135</f>
        <v>46.091177199999997</v>
      </c>
      <c r="P10" s="28">
        <f t="shared" si="1"/>
        <v>39.079193586800933</v>
      </c>
      <c r="Q10" s="56">
        <f t="shared" si="2"/>
        <v>7.3029251500862573</v>
      </c>
    </row>
    <row r="11" spans="1:17" ht="15.75" x14ac:dyDescent="0.25">
      <c r="A11" s="15" t="s">
        <v>57</v>
      </c>
      <c r="B11" s="15" t="s">
        <v>58</v>
      </c>
      <c r="C11" s="54">
        <v>44562</v>
      </c>
      <c r="D11" s="54">
        <v>44591</v>
      </c>
      <c r="E11" s="34" t="s">
        <v>14</v>
      </c>
      <c r="F11" s="35">
        <v>1.18238</v>
      </c>
      <c r="H11" s="24" t="s">
        <v>14</v>
      </c>
      <c r="I11" s="28">
        <f t="shared" si="0"/>
        <v>11.3432703</v>
      </c>
      <c r="J11" s="28">
        <f t="shared" si="3"/>
        <v>0.77602560272057708</v>
      </c>
      <c r="L11" s="80" t="s">
        <v>41</v>
      </c>
      <c r="M11" s="81">
        <f>+SUM(F137:F151)-O11</f>
        <v>89.153193999999999</v>
      </c>
      <c r="N11" s="83">
        <f t="shared" si="4"/>
        <v>27756461.140000001</v>
      </c>
      <c r="O11" s="27">
        <f>+F150</f>
        <v>35.676816000000002</v>
      </c>
      <c r="P11" s="28">
        <f t="shared" si="1"/>
        <v>28.580319748432292</v>
      </c>
      <c r="Q11" s="56">
        <f t="shared" si="2"/>
        <v>9.0614125945179662</v>
      </c>
    </row>
    <row r="12" spans="1:17" ht="15.75" x14ac:dyDescent="0.25">
      <c r="A12" s="15" t="s">
        <v>57</v>
      </c>
      <c r="B12" s="15" t="s">
        <v>58</v>
      </c>
      <c r="C12" s="54">
        <v>44562</v>
      </c>
      <c r="D12" s="54">
        <v>44591</v>
      </c>
      <c r="E12" s="34" t="s">
        <v>56</v>
      </c>
      <c r="F12" s="36">
        <v>4.5065</v>
      </c>
      <c r="H12" s="24" t="s">
        <v>15</v>
      </c>
      <c r="I12" s="28">
        <f t="shared" si="0"/>
        <v>47.870249399999999</v>
      </c>
      <c r="J12" s="28">
        <f t="shared" si="3"/>
        <v>3.2749408380949321</v>
      </c>
      <c r="L12" s="80" t="s">
        <v>42</v>
      </c>
      <c r="M12" s="81">
        <f>+SUM(F152:F166)-O12</f>
        <v>85.964250000000007</v>
      </c>
      <c r="N12" s="83">
        <f t="shared" si="4"/>
        <v>27756461.140000001</v>
      </c>
      <c r="O12" s="27">
        <f>+F165</f>
        <v>31.505759999999999</v>
      </c>
      <c r="P12" s="28">
        <f>O12*100/(M12+O12)</f>
        <v>26.820258208882422</v>
      </c>
      <c r="Q12" s="56">
        <f t="shared" si="2"/>
        <v>8.7372925486919879</v>
      </c>
    </row>
    <row r="13" spans="1:17" ht="15.75" x14ac:dyDescent="0.25">
      <c r="A13" s="15" t="s">
        <v>57</v>
      </c>
      <c r="B13" s="15" t="s">
        <v>58</v>
      </c>
      <c r="C13" s="54">
        <v>44562</v>
      </c>
      <c r="D13" s="54">
        <v>44591</v>
      </c>
      <c r="E13" s="34" t="s">
        <v>16</v>
      </c>
      <c r="F13" s="35">
        <v>5.3230300000000002</v>
      </c>
      <c r="H13" s="24" t="s">
        <v>16</v>
      </c>
      <c r="I13" s="28">
        <f t="shared" si="0"/>
        <v>60.710897500000002</v>
      </c>
      <c r="J13" s="28">
        <f t="shared" si="3"/>
        <v>4.1534063438605253</v>
      </c>
      <c r="L13" s="80" t="s">
        <v>43</v>
      </c>
      <c r="M13" s="81">
        <f>+SUM(F167:F181)-O13</f>
        <v>108.68356</v>
      </c>
      <c r="N13" s="83">
        <f t="shared" si="4"/>
        <v>27756461.140000001</v>
      </c>
      <c r="O13" s="27">
        <f>+F180</f>
        <v>35.876429999999999</v>
      </c>
      <c r="P13" s="28">
        <f>+O13*100/(M13+O13)</f>
        <v>24.817676038854181</v>
      </c>
      <c r="Q13" s="56">
        <f t="shared" si="2"/>
        <v>11.046453135498982</v>
      </c>
    </row>
    <row r="14" spans="1:17" ht="18.75" x14ac:dyDescent="0.3">
      <c r="A14" s="15" t="s">
        <v>57</v>
      </c>
      <c r="B14" s="15" t="s">
        <v>58</v>
      </c>
      <c r="C14" s="54">
        <v>44562</v>
      </c>
      <c r="D14" s="54">
        <v>44591</v>
      </c>
      <c r="E14" s="34" t="s">
        <v>17</v>
      </c>
      <c r="F14" s="35">
        <v>15.778829999999999</v>
      </c>
      <c r="H14" s="24" t="s">
        <v>17</v>
      </c>
      <c r="I14" s="28">
        <f t="shared" si="0"/>
        <v>163.552423</v>
      </c>
      <c r="J14" s="28">
        <f t="shared" si="3"/>
        <v>11.189089590414309</v>
      </c>
      <c r="L14" s="76" t="s">
        <v>29</v>
      </c>
      <c r="M14" s="77">
        <f>+SUM(M2:M13)</f>
        <v>983.87743710000018</v>
      </c>
      <c r="N14" s="84">
        <f>+SUM(N2:N13,N15)</f>
        <v>350583994.81999993</v>
      </c>
      <c r="O14" s="58">
        <f t="shared" ref="O14:Q14" si="5">+SUM(O2:O13)</f>
        <v>470.52496289999999</v>
      </c>
      <c r="P14" s="57">
        <f>+O14*100/(M14+O14)</f>
        <v>32.351772996249174</v>
      </c>
      <c r="Q14" s="58">
        <f t="shared" si="5"/>
        <v>99.999999999999957</v>
      </c>
    </row>
    <row r="15" spans="1:17" ht="16.5" thickBot="1" x14ac:dyDescent="0.3">
      <c r="A15" s="15" t="s">
        <v>57</v>
      </c>
      <c r="B15" s="15" t="s">
        <v>58</v>
      </c>
      <c r="C15" s="54">
        <v>44562</v>
      </c>
      <c r="D15" s="54">
        <v>44591</v>
      </c>
      <c r="E15" s="34" t="s">
        <v>0</v>
      </c>
      <c r="F15" s="35">
        <v>53.435549999999999</v>
      </c>
      <c r="H15" s="24" t="s">
        <v>46</v>
      </c>
      <c r="I15" s="28">
        <f>+SUM(F16,F31,F46,F61,F76,F91,F106,F121,F136,F151,F166,F181)</f>
        <v>1.2811717000000002</v>
      </c>
      <c r="J15" s="28">
        <f t="shared" si="3"/>
        <v>8.7648624637027883E-2</v>
      </c>
      <c r="L15" s="78">
        <v>44531</v>
      </c>
      <c r="M15" s="79">
        <v>99.885000000000005</v>
      </c>
      <c r="N15" s="83">
        <f>4922461.14+20784000</f>
        <v>25706461.140000001</v>
      </c>
      <c r="O15" s="75"/>
      <c r="P15" s="75"/>
    </row>
    <row r="16" spans="1:17" ht="16.5" thickBot="1" x14ac:dyDescent="0.3">
      <c r="A16" s="15" t="s">
        <v>57</v>
      </c>
      <c r="B16" s="15" t="s">
        <v>58</v>
      </c>
      <c r="C16" s="54">
        <v>44562</v>
      </c>
      <c r="D16" s="54">
        <v>44591</v>
      </c>
      <c r="E16" s="34" t="s">
        <v>46</v>
      </c>
      <c r="F16" s="35">
        <v>0.17327999999999999</v>
      </c>
      <c r="H16" s="24" t="str">
        <f>+E15</f>
        <v xml:space="preserve">Basura </v>
      </c>
      <c r="I16" s="28">
        <f>+SUM(F15,F30,F45,F60,F75,F90,F105,F120,F135,F150,F165,F180)</f>
        <v>470.52496289999999</v>
      </c>
      <c r="J16" s="28">
        <f t="shared" si="3"/>
        <v>32.189960062006961</v>
      </c>
      <c r="L16" s="67">
        <v>2021</v>
      </c>
    </row>
    <row r="17" spans="1:14" ht="16.5" thickBot="1" x14ac:dyDescent="0.3">
      <c r="A17" s="15" t="s">
        <v>73</v>
      </c>
      <c r="B17" s="15" t="s">
        <v>58</v>
      </c>
      <c r="C17" s="54">
        <v>44593</v>
      </c>
      <c r="D17" s="54" t="s">
        <v>79</v>
      </c>
      <c r="E17" s="34" t="s">
        <v>5</v>
      </c>
      <c r="F17" s="35">
        <v>1.961069</v>
      </c>
      <c r="H17" s="53" t="s">
        <v>29</v>
      </c>
      <c r="I17" s="57">
        <f>+SUM(I2:I15)</f>
        <v>991.18844709999996</v>
      </c>
      <c r="J17" s="57">
        <f>+SUM(J2:J16)</f>
        <v>100.00000000000001</v>
      </c>
      <c r="L17" s="68" t="s">
        <v>107</v>
      </c>
      <c r="M17" s="69" t="s">
        <v>22</v>
      </c>
      <c r="N17" s="86"/>
    </row>
    <row r="18" spans="1:14" ht="16.5" thickBot="1" x14ac:dyDescent="0.3">
      <c r="A18" s="15" t="s">
        <v>73</v>
      </c>
      <c r="B18" s="15" t="s">
        <v>58</v>
      </c>
      <c r="C18" s="54">
        <v>44593</v>
      </c>
      <c r="D18" s="54" t="s">
        <v>79</v>
      </c>
      <c r="E18" s="34" t="s">
        <v>49</v>
      </c>
      <c r="F18" s="35">
        <v>0.16178999999999999</v>
      </c>
      <c r="J18" s="29"/>
      <c r="L18" s="70" t="s">
        <v>32</v>
      </c>
      <c r="M18" s="71">
        <v>103.44499999999999</v>
      </c>
      <c r="N18" s="82"/>
    </row>
    <row r="19" spans="1:14" ht="16.5" thickBot="1" x14ac:dyDescent="0.3">
      <c r="A19" s="15" t="s">
        <v>73</v>
      </c>
      <c r="B19" s="15" t="s">
        <v>58</v>
      </c>
      <c r="C19" s="54">
        <v>44593</v>
      </c>
      <c r="D19" s="54" t="s">
        <v>79</v>
      </c>
      <c r="E19" s="34" t="s">
        <v>51</v>
      </c>
      <c r="F19" s="35">
        <v>21.479330000000001</v>
      </c>
      <c r="L19" s="70" t="s">
        <v>33</v>
      </c>
      <c r="M19" s="71">
        <v>84.897000000000006</v>
      </c>
      <c r="N19" s="82"/>
    </row>
    <row r="20" spans="1:14" ht="16.5" thickBot="1" x14ac:dyDescent="0.3">
      <c r="A20" s="15" t="s">
        <v>73</v>
      </c>
      <c r="B20" s="15" t="s">
        <v>58</v>
      </c>
      <c r="C20" s="54">
        <v>44593</v>
      </c>
      <c r="D20" s="54" t="s">
        <v>79</v>
      </c>
      <c r="E20" s="34" t="s">
        <v>8</v>
      </c>
      <c r="F20" s="35">
        <v>15.391249999999999</v>
      </c>
      <c r="L20" s="70" t="s">
        <v>34</v>
      </c>
      <c r="M20" s="71">
        <v>91.435000000000002</v>
      </c>
      <c r="N20" s="82"/>
    </row>
    <row r="21" spans="1:14" ht="16.5" thickBot="1" x14ac:dyDescent="0.3">
      <c r="A21" s="15" t="s">
        <v>73</v>
      </c>
      <c r="B21" s="15" t="s">
        <v>58</v>
      </c>
      <c r="C21" s="54">
        <v>44593</v>
      </c>
      <c r="D21" s="54" t="s">
        <v>79</v>
      </c>
      <c r="E21" s="34" t="s">
        <v>9</v>
      </c>
      <c r="F21" s="35">
        <v>3.641991</v>
      </c>
      <c r="L21" s="70" t="s">
        <v>35</v>
      </c>
      <c r="M21" s="71">
        <v>93.278000000000006</v>
      </c>
      <c r="N21" s="82"/>
    </row>
    <row r="22" spans="1:14" ht="16.5" thickBot="1" x14ac:dyDescent="0.3">
      <c r="A22" s="15" t="s">
        <v>73</v>
      </c>
      <c r="B22" s="15" t="s">
        <v>58</v>
      </c>
      <c r="C22" s="54">
        <v>44593</v>
      </c>
      <c r="D22" s="54" t="s">
        <v>79</v>
      </c>
      <c r="E22" s="34" t="s">
        <v>52</v>
      </c>
      <c r="F22" s="35">
        <v>8.3287899999999997</v>
      </c>
      <c r="L22" s="70" t="s">
        <v>36</v>
      </c>
      <c r="M22" s="71">
        <v>95.522000000000006</v>
      </c>
      <c r="N22" s="82"/>
    </row>
    <row r="23" spans="1:14" ht="16.5" thickBot="1" x14ac:dyDescent="0.3">
      <c r="A23" s="15" t="s">
        <v>73</v>
      </c>
      <c r="B23" s="15" t="s">
        <v>58</v>
      </c>
      <c r="C23" s="54">
        <v>44593</v>
      </c>
      <c r="D23" s="54" t="s">
        <v>79</v>
      </c>
      <c r="E23" s="34" t="s">
        <v>53</v>
      </c>
      <c r="F23" s="35">
        <v>5.5819700000000001</v>
      </c>
      <c r="I23" s="10"/>
      <c r="J23" s="10"/>
      <c r="K23" s="10"/>
      <c r="L23" s="70" t="s">
        <v>37</v>
      </c>
      <c r="M23" s="71">
        <v>90.771000000000001</v>
      </c>
      <c r="N23" s="82"/>
    </row>
    <row r="24" spans="1:14" ht="16.5" thickBot="1" x14ac:dyDescent="0.3">
      <c r="A24" s="15" t="s">
        <v>73</v>
      </c>
      <c r="B24" s="15" t="s">
        <v>58</v>
      </c>
      <c r="C24" s="54">
        <v>44593</v>
      </c>
      <c r="D24" s="54" t="s">
        <v>79</v>
      </c>
      <c r="E24" s="34" t="s">
        <v>54</v>
      </c>
      <c r="F24" s="35">
        <v>0</v>
      </c>
      <c r="L24" s="70" t="s">
        <v>38</v>
      </c>
      <c r="M24" s="71">
        <v>85.075000000000003</v>
      </c>
      <c r="N24" s="82"/>
    </row>
    <row r="25" spans="1:14" ht="16.5" thickBot="1" x14ac:dyDescent="0.3">
      <c r="A25" s="15" t="s">
        <v>73</v>
      </c>
      <c r="B25" s="15" t="s">
        <v>58</v>
      </c>
      <c r="C25" s="54">
        <v>44593</v>
      </c>
      <c r="D25" s="54" t="s">
        <v>79</v>
      </c>
      <c r="E25" s="34" t="s">
        <v>55</v>
      </c>
      <c r="F25" s="35">
        <v>2.6675499999999999</v>
      </c>
      <c r="L25" s="70" t="s">
        <v>39</v>
      </c>
      <c r="M25" s="71">
        <v>102.797</v>
      </c>
      <c r="N25" s="82"/>
    </row>
    <row r="26" spans="1:14" ht="16.5" thickBot="1" x14ac:dyDescent="0.3">
      <c r="A26" s="15" t="s">
        <v>73</v>
      </c>
      <c r="B26" s="15" t="s">
        <v>58</v>
      </c>
      <c r="C26" s="54">
        <v>44593</v>
      </c>
      <c r="D26" s="54" t="s">
        <v>79</v>
      </c>
      <c r="E26" s="34" t="s">
        <v>14</v>
      </c>
      <c r="F26" s="35">
        <v>0.85948999999999998</v>
      </c>
      <c r="L26" s="70" t="s">
        <v>40</v>
      </c>
      <c r="M26" s="71">
        <v>91.234999999999999</v>
      </c>
      <c r="N26" s="82"/>
    </row>
    <row r="27" spans="1:14" ht="16.5" thickBot="1" x14ac:dyDescent="0.3">
      <c r="A27" s="15" t="s">
        <v>73</v>
      </c>
      <c r="B27" s="15" t="s">
        <v>58</v>
      </c>
      <c r="C27" s="54">
        <v>44593</v>
      </c>
      <c r="D27" s="54" t="s">
        <v>79</v>
      </c>
      <c r="E27" s="34" t="s">
        <v>56</v>
      </c>
      <c r="F27" s="36">
        <v>3.9858899999999999</v>
      </c>
      <c r="L27" s="70" t="s">
        <v>41</v>
      </c>
      <c r="M27" s="71">
        <v>99.554000000000002</v>
      </c>
      <c r="N27" s="82"/>
    </row>
    <row r="28" spans="1:14" ht="16.5" thickBot="1" x14ac:dyDescent="0.3">
      <c r="A28" s="15" t="s">
        <v>73</v>
      </c>
      <c r="B28" s="15" t="s">
        <v>58</v>
      </c>
      <c r="C28" s="54">
        <v>44593</v>
      </c>
      <c r="D28" s="54" t="s">
        <v>79</v>
      </c>
      <c r="E28" s="34" t="s">
        <v>16</v>
      </c>
      <c r="F28" s="35">
        <v>4.8101000000000003</v>
      </c>
      <c r="L28" s="70" t="s">
        <v>42</v>
      </c>
      <c r="M28" s="71">
        <v>94.995000000000005</v>
      </c>
      <c r="N28" s="82"/>
    </row>
    <row r="29" spans="1:14" ht="16.5" thickBot="1" x14ac:dyDescent="0.3">
      <c r="A29" s="15" t="s">
        <v>73</v>
      </c>
      <c r="B29" s="15" t="s">
        <v>58</v>
      </c>
      <c r="C29" s="54">
        <v>44593</v>
      </c>
      <c r="D29" s="54" t="s">
        <v>79</v>
      </c>
      <c r="E29" s="34" t="s">
        <v>17</v>
      </c>
      <c r="F29" s="35">
        <v>12.30232</v>
      </c>
      <c r="L29" s="70" t="s">
        <v>43</v>
      </c>
      <c r="M29" s="71" t="s">
        <v>108</v>
      </c>
      <c r="N29" s="82"/>
    </row>
    <row r="30" spans="1:14" ht="16.5" thickBot="1" x14ac:dyDescent="0.3">
      <c r="A30" s="15" t="s">
        <v>73</v>
      </c>
      <c r="B30" s="15" t="s">
        <v>58</v>
      </c>
      <c r="C30" s="54">
        <v>44593</v>
      </c>
      <c r="D30" s="54" t="s">
        <v>79</v>
      </c>
      <c r="E30" s="34" t="s">
        <v>0</v>
      </c>
      <c r="F30" s="35">
        <v>38.731349999999999</v>
      </c>
      <c r="L30" s="72" t="s">
        <v>29</v>
      </c>
      <c r="M30" s="73">
        <v>1132.8879999999999</v>
      </c>
      <c r="N30" s="85"/>
    </row>
    <row r="31" spans="1:14" ht="15.75" x14ac:dyDescent="0.25">
      <c r="A31" s="15" t="s">
        <v>73</v>
      </c>
      <c r="B31" s="15" t="s">
        <v>58</v>
      </c>
      <c r="C31" s="54">
        <v>44593</v>
      </c>
      <c r="D31" s="54" t="s">
        <v>79</v>
      </c>
      <c r="E31" s="34" t="s">
        <v>46</v>
      </c>
      <c r="F31" s="35">
        <v>7.7079999999999996E-2</v>
      </c>
    </row>
    <row r="32" spans="1:14" ht="15.75" x14ac:dyDescent="0.25">
      <c r="A32" s="15" t="s">
        <v>80</v>
      </c>
      <c r="B32" s="15" t="s">
        <v>58</v>
      </c>
      <c r="C32" s="54">
        <v>44564</v>
      </c>
      <c r="D32" s="54" t="s">
        <v>83</v>
      </c>
      <c r="E32" s="34" t="s">
        <v>5</v>
      </c>
      <c r="F32" s="35">
        <v>1.71158605</v>
      </c>
    </row>
    <row r="33" spans="1:15" ht="15.75" x14ac:dyDescent="0.25">
      <c r="A33" s="15" t="s">
        <v>80</v>
      </c>
      <c r="B33" s="15" t="s">
        <v>58</v>
      </c>
      <c r="C33" s="54">
        <v>44564</v>
      </c>
      <c r="D33" s="54" t="s">
        <v>83</v>
      </c>
      <c r="E33" s="34" t="s">
        <v>49</v>
      </c>
      <c r="F33" s="35">
        <v>0.2508686</v>
      </c>
      <c r="M33" s="75"/>
      <c r="N33" s="75"/>
    </row>
    <row r="34" spans="1:15" ht="15.75" x14ac:dyDescent="0.25">
      <c r="A34" s="15" t="s">
        <v>80</v>
      </c>
      <c r="B34" s="15" t="s">
        <v>58</v>
      </c>
      <c r="C34" s="54">
        <v>44564</v>
      </c>
      <c r="D34" s="54" t="s">
        <v>83</v>
      </c>
      <c r="E34" s="34" t="s">
        <v>51</v>
      </c>
      <c r="F34" s="35">
        <v>22.248458100000001</v>
      </c>
      <c r="O34" s="74"/>
    </row>
    <row r="35" spans="1:15" ht="15.75" x14ac:dyDescent="0.25">
      <c r="A35" s="15" t="s">
        <v>80</v>
      </c>
      <c r="B35" s="15" t="s">
        <v>58</v>
      </c>
      <c r="C35" s="54">
        <v>44564</v>
      </c>
      <c r="D35" s="54" t="s">
        <v>83</v>
      </c>
      <c r="E35" s="34" t="s">
        <v>8</v>
      </c>
      <c r="F35" s="35">
        <v>16.206047699999999</v>
      </c>
    </row>
    <row r="36" spans="1:15" ht="15.75" x14ac:dyDescent="0.25">
      <c r="A36" s="15" t="s">
        <v>80</v>
      </c>
      <c r="B36" s="15" t="s">
        <v>58</v>
      </c>
      <c r="C36" s="54">
        <v>44564</v>
      </c>
      <c r="D36" s="54" t="s">
        <v>83</v>
      </c>
      <c r="E36" s="34" t="s">
        <v>9</v>
      </c>
      <c r="F36" s="35">
        <v>3.1786469500000001</v>
      </c>
    </row>
    <row r="37" spans="1:15" ht="15.75" x14ac:dyDescent="0.25">
      <c r="A37" s="15" t="s">
        <v>80</v>
      </c>
      <c r="B37" s="15" t="s">
        <v>58</v>
      </c>
      <c r="C37" s="54">
        <v>44564</v>
      </c>
      <c r="D37" s="54" t="s">
        <v>83</v>
      </c>
      <c r="E37" s="34" t="s">
        <v>52</v>
      </c>
      <c r="F37" s="35">
        <v>9.2532467999999994</v>
      </c>
    </row>
    <row r="38" spans="1:15" ht="15.75" x14ac:dyDescent="0.25">
      <c r="A38" s="15" t="s">
        <v>80</v>
      </c>
      <c r="B38" s="15" t="s">
        <v>58</v>
      </c>
      <c r="C38" s="54">
        <v>44564</v>
      </c>
      <c r="D38" s="54" t="s">
        <v>83</v>
      </c>
      <c r="E38" s="34" t="s">
        <v>53</v>
      </c>
      <c r="F38" s="35">
        <v>6.4438272000000003</v>
      </c>
    </row>
    <row r="39" spans="1:15" ht="15.75" x14ac:dyDescent="0.25">
      <c r="A39" s="15" t="s">
        <v>80</v>
      </c>
      <c r="B39" s="15" t="s">
        <v>58</v>
      </c>
      <c r="C39" s="54">
        <v>44564</v>
      </c>
      <c r="D39" s="54" t="s">
        <v>83</v>
      </c>
      <c r="E39" s="34" t="s">
        <v>54</v>
      </c>
      <c r="F39" s="35">
        <v>0</v>
      </c>
    </row>
    <row r="40" spans="1:15" ht="15.75" x14ac:dyDescent="0.25">
      <c r="A40" s="15" t="s">
        <v>80</v>
      </c>
      <c r="B40" s="15" t="s">
        <v>58</v>
      </c>
      <c r="C40" s="54">
        <v>44564</v>
      </c>
      <c r="D40" s="54" t="s">
        <v>83</v>
      </c>
      <c r="E40" s="34" t="s">
        <v>55</v>
      </c>
      <c r="F40" s="35">
        <v>2.9977651000000001</v>
      </c>
    </row>
    <row r="41" spans="1:15" ht="15.75" x14ac:dyDescent="0.25">
      <c r="A41" s="15" t="s">
        <v>80</v>
      </c>
      <c r="B41" s="15" t="s">
        <v>58</v>
      </c>
      <c r="C41" s="54">
        <v>44564</v>
      </c>
      <c r="D41" s="54" t="s">
        <v>83</v>
      </c>
      <c r="E41" s="34" t="s">
        <v>14</v>
      </c>
      <c r="F41" s="35">
        <v>0.84762280000000001</v>
      </c>
    </row>
    <row r="42" spans="1:15" ht="15.75" x14ac:dyDescent="0.25">
      <c r="A42" s="15" t="s">
        <v>80</v>
      </c>
      <c r="B42" s="15" t="s">
        <v>58</v>
      </c>
      <c r="C42" s="54">
        <v>44564</v>
      </c>
      <c r="D42" s="54" t="s">
        <v>83</v>
      </c>
      <c r="E42" s="34" t="s">
        <v>56</v>
      </c>
      <c r="F42" s="36">
        <v>4.1439710999999999</v>
      </c>
    </row>
    <row r="43" spans="1:15" ht="15.75" x14ac:dyDescent="0.25">
      <c r="A43" s="15" t="s">
        <v>80</v>
      </c>
      <c r="B43" s="15" t="s">
        <v>58</v>
      </c>
      <c r="C43" s="54">
        <v>44564</v>
      </c>
      <c r="D43" s="54" t="s">
        <v>83</v>
      </c>
      <c r="E43" s="34" t="s">
        <v>16</v>
      </c>
      <c r="F43" s="35">
        <v>5.3343864999999999</v>
      </c>
      <c r="O43" s="23"/>
    </row>
    <row r="44" spans="1:15" ht="15.75" x14ac:dyDescent="0.25">
      <c r="A44" s="15" t="s">
        <v>80</v>
      </c>
      <c r="B44" s="15" t="s">
        <v>58</v>
      </c>
      <c r="C44" s="54">
        <v>44564</v>
      </c>
      <c r="D44" s="54" t="s">
        <v>83</v>
      </c>
      <c r="E44" s="34" t="s">
        <v>17</v>
      </c>
      <c r="F44" s="35">
        <v>10.1235059</v>
      </c>
    </row>
    <row r="45" spans="1:15" ht="15.75" x14ac:dyDescent="0.25">
      <c r="A45" s="15" t="s">
        <v>80</v>
      </c>
      <c r="B45" s="15" t="s">
        <v>58</v>
      </c>
      <c r="C45" s="54">
        <v>44564</v>
      </c>
      <c r="D45" s="54" t="s">
        <v>83</v>
      </c>
      <c r="E45" s="34" t="s">
        <v>0</v>
      </c>
      <c r="F45" s="35">
        <v>38.409558699999998</v>
      </c>
    </row>
    <row r="46" spans="1:15" ht="15.75" x14ac:dyDescent="0.25">
      <c r="A46" s="15" t="s">
        <v>80</v>
      </c>
      <c r="B46" s="15" t="s">
        <v>58</v>
      </c>
      <c r="C46" s="54">
        <v>44564</v>
      </c>
      <c r="D46" s="54" t="s">
        <v>83</v>
      </c>
      <c r="E46" s="34" t="s">
        <v>46</v>
      </c>
      <c r="F46" s="35">
        <v>4.7518499999999998E-2</v>
      </c>
    </row>
    <row r="47" spans="1:15" ht="15.75" x14ac:dyDescent="0.25">
      <c r="A47" s="12" t="s">
        <v>85</v>
      </c>
      <c r="B47" s="15" t="s">
        <v>58</v>
      </c>
      <c r="C47" s="54">
        <v>44565</v>
      </c>
      <c r="D47" s="54" t="s">
        <v>86</v>
      </c>
      <c r="E47" s="34" t="s">
        <v>5</v>
      </c>
      <c r="F47" s="35">
        <v>1.5725510149999999</v>
      </c>
    </row>
    <row r="48" spans="1:15" ht="15.75" x14ac:dyDescent="0.25">
      <c r="A48" s="12" t="s">
        <v>85</v>
      </c>
      <c r="B48" s="15" t="s">
        <v>58</v>
      </c>
      <c r="C48" s="54">
        <v>44565</v>
      </c>
      <c r="D48" s="54" t="s">
        <v>86</v>
      </c>
      <c r="E48" s="34" t="s">
        <v>49</v>
      </c>
      <c r="F48" s="35">
        <v>0.43241479999999999</v>
      </c>
    </row>
    <row r="49" spans="1:15" ht="15.75" x14ac:dyDescent="0.25">
      <c r="A49" s="12" t="s">
        <v>85</v>
      </c>
      <c r="B49" s="15" t="s">
        <v>58</v>
      </c>
      <c r="C49" s="54">
        <v>44565</v>
      </c>
      <c r="D49" s="54" t="s">
        <v>86</v>
      </c>
      <c r="E49" s="34" t="s">
        <v>51</v>
      </c>
      <c r="F49" s="35">
        <v>17.894657500000001</v>
      </c>
    </row>
    <row r="50" spans="1:15" ht="15.75" x14ac:dyDescent="0.25">
      <c r="A50" s="12" t="s">
        <v>85</v>
      </c>
      <c r="B50" s="15" t="s">
        <v>58</v>
      </c>
      <c r="C50" s="54">
        <v>44565</v>
      </c>
      <c r="D50" s="54" t="s">
        <v>86</v>
      </c>
      <c r="E50" s="34" t="s">
        <v>8</v>
      </c>
      <c r="F50" s="35">
        <v>12.1223448</v>
      </c>
    </row>
    <row r="51" spans="1:15" ht="15.75" x14ac:dyDescent="0.25">
      <c r="A51" s="12" t="s">
        <v>85</v>
      </c>
      <c r="B51" s="15" t="s">
        <v>58</v>
      </c>
      <c r="C51" s="54">
        <v>44565</v>
      </c>
      <c r="D51" s="54" t="s">
        <v>86</v>
      </c>
      <c r="E51" s="34" t="s">
        <v>9</v>
      </c>
      <c r="F51" s="35">
        <v>2.9204518849999999</v>
      </c>
    </row>
    <row r="52" spans="1:15" ht="15.75" x14ac:dyDescent="0.25">
      <c r="A52" s="12" t="s">
        <v>85</v>
      </c>
      <c r="B52" s="15" t="s">
        <v>58</v>
      </c>
      <c r="C52" s="54">
        <v>44565</v>
      </c>
      <c r="D52" s="54" t="s">
        <v>86</v>
      </c>
      <c r="E52" s="34" t="s">
        <v>52</v>
      </c>
      <c r="F52" s="35">
        <v>8.5543916000000007</v>
      </c>
    </row>
    <row r="53" spans="1:15" ht="15.75" x14ac:dyDescent="0.25">
      <c r="A53" s="12" t="s">
        <v>85</v>
      </c>
      <c r="B53" s="15" t="s">
        <v>58</v>
      </c>
      <c r="C53" s="54">
        <v>44565</v>
      </c>
      <c r="D53" s="54" t="s">
        <v>86</v>
      </c>
      <c r="E53" s="34" t="s">
        <v>53</v>
      </c>
      <c r="F53" s="35">
        <v>5.6153095999999998</v>
      </c>
      <c r="G53" s="17"/>
    </row>
    <row r="54" spans="1:15" ht="15.75" x14ac:dyDescent="0.25">
      <c r="A54" s="12" t="s">
        <v>85</v>
      </c>
      <c r="B54" s="15" t="s">
        <v>58</v>
      </c>
      <c r="C54" s="54">
        <v>44565</v>
      </c>
      <c r="D54" s="54" t="s">
        <v>86</v>
      </c>
      <c r="E54" s="34" t="s">
        <v>54</v>
      </c>
      <c r="F54" s="35">
        <v>0</v>
      </c>
      <c r="G54" s="17"/>
    </row>
    <row r="55" spans="1:15" ht="15.75" x14ac:dyDescent="0.25">
      <c r="A55" s="12" t="s">
        <v>85</v>
      </c>
      <c r="B55" s="15" t="s">
        <v>58</v>
      </c>
      <c r="C55" s="54">
        <v>44565</v>
      </c>
      <c r="D55" s="54" t="s">
        <v>86</v>
      </c>
      <c r="E55" s="34" t="s">
        <v>55</v>
      </c>
      <c r="F55" s="35">
        <v>2.6548210000000001</v>
      </c>
      <c r="G55" s="17"/>
    </row>
    <row r="56" spans="1:15" ht="15.75" x14ac:dyDescent="0.25">
      <c r="A56" s="12" t="s">
        <v>85</v>
      </c>
      <c r="B56" s="15" t="s">
        <v>58</v>
      </c>
      <c r="C56" s="54">
        <v>44565</v>
      </c>
      <c r="D56" s="54" t="s">
        <v>86</v>
      </c>
      <c r="E56" s="34" t="s">
        <v>14</v>
      </c>
      <c r="F56" s="35">
        <v>1.0714665999999999</v>
      </c>
      <c r="G56" s="17"/>
    </row>
    <row r="57" spans="1:15" ht="15.75" x14ac:dyDescent="0.25">
      <c r="A57" s="12" t="s">
        <v>85</v>
      </c>
      <c r="B57" s="15" t="s">
        <v>58</v>
      </c>
      <c r="C57" s="54">
        <v>44565</v>
      </c>
      <c r="D57" s="54" t="s">
        <v>86</v>
      </c>
      <c r="E57" s="34" t="s">
        <v>56</v>
      </c>
      <c r="F57" s="36">
        <v>3.8358186999999999</v>
      </c>
      <c r="G57" s="17"/>
      <c r="O57" s="23"/>
    </row>
    <row r="58" spans="1:15" ht="15.75" x14ac:dyDescent="0.25">
      <c r="A58" s="12" t="s">
        <v>85</v>
      </c>
      <c r="B58" s="15" t="s">
        <v>58</v>
      </c>
      <c r="C58" s="54">
        <v>44565</v>
      </c>
      <c r="D58" s="54" t="s">
        <v>86</v>
      </c>
      <c r="E58" s="34" t="s">
        <v>16</v>
      </c>
      <c r="F58" s="35">
        <v>4.6120048999999996</v>
      </c>
      <c r="G58" s="17"/>
    </row>
    <row r="59" spans="1:15" ht="15.75" x14ac:dyDescent="0.25">
      <c r="A59" s="12" t="s">
        <v>85</v>
      </c>
      <c r="B59" s="15" t="s">
        <v>58</v>
      </c>
      <c r="C59" s="54">
        <v>44565</v>
      </c>
      <c r="D59" s="54" t="s">
        <v>86</v>
      </c>
      <c r="E59" s="34" t="s">
        <v>17</v>
      </c>
      <c r="F59" s="35">
        <v>11.284818599999999</v>
      </c>
      <c r="G59" s="17"/>
    </row>
    <row r="60" spans="1:15" ht="15.75" x14ac:dyDescent="0.25">
      <c r="A60" s="12" t="s">
        <v>85</v>
      </c>
      <c r="B60" s="15" t="s">
        <v>58</v>
      </c>
      <c r="C60" s="54">
        <v>44565</v>
      </c>
      <c r="D60" s="54" t="s">
        <v>86</v>
      </c>
      <c r="E60" s="34" t="s">
        <v>0</v>
      </c>
      <c r="F60" s="35">
        <v>38.3995234</v>
      </c>
      <c r="G60" s="17"/>
    </row>
    <row r="61" spans="1:15" ht="15.75" x14ac:dyDescent="0.25">
      <c r="A61" s="12" t="s">
        <v>85</v>
      </c>
      <c r="B61" s="15" t="s">
        <v>58</v>
      </c>
      <c r="C61" s="54">
        <v>44565</v>
      </c>
      <c r="D61" s="54" t="s">
        <v>86</v>
      </c>
      <c r="E61" s="34" t="s">
        <v>46</v>
      </c>
      <c r="F61" s="35">
        <v>8.8435600000000003E-2</v>
      </c>
      <c r="G61" s="17"/>
    </row>
    <row r="62" spans="1:15" ht="15.75" x14ac:dyDescent="0.25">
      <c r="A62" s="12" t="s">
        <v>92</v>
      </c>
      <c r="B62" s="15" t="s">
        <v>58</v>
      </c>
      <c r="C62" s="54">
        <v>44566</v>
      </c>
      <c r="D62" s="54" t="s">
        <v>93</v>
      </c>
      <c r="E62" s="34" t="s">
        <v>5</v>
      </c>
      <c r="F62" s="35">
        <v>1.3431500000000001</v>
      </c>
      <c r="G62" s="17"/>
    </row>
    <row r="63" spans="1:15" ht="15.75" x14ac:dyDescent="0.25">
      <c r="A63" s="12" t="s">
        <v>92</v>
      </c>
      <c r="B63" s="15" t="s">
        <v>58</v>
      </c>
      <c r="C63" s="54">
        <v>44566</v>
      </c>
      <c r="D63" s="54" t="s">
        <v>93</v>
      </c>
      <c r="E63" s="34" t="s">
        <v>49</v>
      </c>
      <c r="F63" s="35">
        <v>0.28971000000000002</v>
      </c>
      <c r="G63" s="17"/>
    </row>
    <row r="64" spans="1:15" ht="15.75" x14ac:dyDescent="0.25">
      <c r="A64" s="12" t="s">
        <v>92</v>
      </c>
      <c r="B64" s="15" t="s">
        <v>58</v>
      </c>
      <c r="C64" s="54">
        <v>44566</v>
      </c>
      <c r="D64" s="54" t="s">
        <v>93</v>
      </c>
      <c r="E64" s="34" t="s">
        <v>51</v>
      </c>
      <c r="F64" s="35">
        <v>19.843599999999999</v>
      </c>
      <c r="G64" s="17"/>
    </row>
    <row r="65" spans="1:15" ht="15.75" x14ac:dyDescent="0.25">
      <c r="A65" s="12" t="s">
        <v>92</v>
      </c>
      <c r="B65" s="15" t="s">
        <v>58</v>
      </c>
      <c r="C65" s="54">
        <v>44566</v>
      </c>
      <c r="D65" s="54" t="s">
        <v>93</v>
      </c>
      <c r="E65" s="34" t="s">
        <v>8</v>
      </c>
      <c r="F65" s="35">
        <v>14.66037</v>
      </c>
      <c r="G65" s="17"/>
    </row>
    <row r="66" spans="1:15" ht="15.75" x14ac:dyDescent="0.25">
      <c r="A66" s="12" t="s">
        <v>92</v>
      </c>
      <c r="B66" s="15" t="s">
        <v>58</v>
      </c>
      <c r="C66" s="54">
        <v>44566</v>
      </c>
      <c r="D66" s="54" t="s">
        <v>93</v>
      </c>
      <c r="E66" s="34" t="s">
        <v>9</v>
      </c>
      <c r="F66" s="35">
        <v>2.4944199999999999</v>
      </c>
      <c r="G66" s="17"/>
    </row>
    <row r="67" spans="1:15" ht="15.75" x14ac:dyDescent="0.25">
      <c r="A67" s="12" t="s">
        <v>92</v>
      </c>
      <c r="B67" s="15" t="s">
        <v>58</v>
      </c>
      <c r="C67" s="54">
        <v>44566</v>
      </c>
      <c r="D67" s="54" t="s">
        <v>93</v>
      </c>
      <c r="E67" s="34" t="s">
        <v>52</v>
      </c>
      <c r="F67" s="35">
        <v>10.27943</v>
      </c>
      <c r="G67" s="17"/>
    </row>
    <row r="68" spans="1:15" ht="15.75" x14ac:dyDescent="0.25">
      <c r="A68" s="12" t="s">
        <v>92</v>
      </c>
      <c r="B68" s="15" t="s">
        <v>58</v>
      </c>
      <c r="C68" s="54">
        <v>44566</v>
      </c>
      <c r="D68" s="54" t="s">
        <v>93</v>
      </c>
      <c r="E68" s="34" t="s">
        <v>53</v>
      </c>
      <c r="F68" s="35">
        <v>6.1643499999999998</v>
      </c>
      <c r="G68" s="17"/>
    </row>
    <row r="69" spans="1:15" ht="15.75" x14ac:dyDescent="0.25">
      <c r="A69" s="12" t="s">
        <v>92</v>
      </c>
      <c r="B69" s="15" t="s">
        <v>58</v>
      </c>
      <c r="C69" s="54">
        <v>44566</v>
      </c>
      <c r="D69" s="54" t="s">
        <v>93</v>
      </c>
      <c r="E69" s="34" t="s">
        <v>54</v>
      </c>
      <c r="F69" s="35">
        <v>0</v>
      </c>
      <c r="G69" s="17"/>
    </row>
    <row r="70" spans="1:15" ht="15.75" x14ac:dyDescent="0.25">
      <c r="A70" s="12" t="s">
        <v>92</v>
      </c>
      <c r="B70" s="15" t="s">
        <v>58</v>
      </c>
      <c r="C70" s="54">
        <v>44566</v>
      </c>
      <c r="D70" s="54" t="s">
        <v>93</v>
      </c>
      <c r="E70" s="34" t="s">
        <v>55</v>
      </c>
      <c r="F70" s="35">
        <v>2.2630599999999998</v>
      </c>
      <c r="G70" s="17"/>
    </row>
    <row r="71" spans="1:15" ht="15.75" x14ac:dyDescent="0.25">
      <c r="A71" s="12" t="s">
        <v>92</v>
      </c>
      <c r="B71" s="15" t="s">
        <v>58</v>
      </c>
      <c r="C71" s="54">
        <v>44566</v>
      </c>
      <c r="D71" s="54" t="s">
        <v>93</v>
      </c>
      <c r="E71" s="34" t="s">
        <v>14</v>
      </c>
      <c r="F71" s="35">
        <v>1.08497</v>
      </c>
      <c r="G71" s="17"/>
      <c r="O71" s="23"/>
    </row>
    <row r="72" spans="1:15" ht="15.75" x14ac:dyDescent="0.25">
      <c r="A72" s="12" t="s">
        <v>92</v>
      </c>
      <c r="B72" s="15" t="s">
        <v>58</v>
      </c>
      <c r="C72" s="54">
        <v>44566</v>
      </c>
      <c r="D72" s="54" t="s">
        <v>93</v>
      </c>
      <c r="E72" s="34" t="s">
        <v>56</v>
      </c>
      <c r="F72" s="35">
        <v>3.8933599999999999</v>
      </c>
      <c r="G72" s="17"/>
    </row>
    <row r="73" spans="1:15" ht="15.75" x14ac:dyDescent="0.25">
      <c r="A73" s="12" t="s">
        <v>92</v>
      </c>
      <c r="B73" s="15" t="s">
        <v>58</v>
      </c>
      <c r="C73" s="54">
        <v>44566</v>
      </c>
      <c r="D73" s="54" t="s">
        <v>93</v>
      </c>
      <c r="E73" s="34" t="s">
        <v>16</v>
      </c>
      <c r="F73" s="35">
        <v>5.3990400000000003</v>
      </c>
      <c r="G73" s="17"/>
    </row>
    <row r="74" spans="1:15" ht="15.75" x14ac:dyDescent="0.25">
      <c r="A74" s="12" t="s">
        <v>92</v>
      </c>
      <c r="B74" s="15" t="s">
        <v>58</v>
      </c>
      <c r="C74" s="54">
        <v>44566</v>
      </c>
      <c r="D74" s="54" t="s">
        <v>93</v>
      </c>
      <c r="E74" s="34" t="s">
        <v>17</v>
      </c>
      <c r="F74" s="35">
        <v>12.40851</v>
      </c>
    </row>
    <row r="75" spans="1:15" ht="15.75" x14ac:dyDescent="0.25">
      <c r="A75" s="12" t="s">
        <v>92</v>
      </c>
      <c r="B75" s="15" t="s">
        <v>58</v>
      </c>
      <c r="C75" s="54">
        <v>44566</v>
      </c>
      <c r="D75" s="54" t="s">
        <v>93</v>
      </c>
      <c r="E75" s="34" t="s">
        <v>0</v>
      </c>
      <c r="F75" s="35">
        <v>38.186860000000003</v>
      </c>
    </row>
    <row r="76" spans="1:15" ht="15.75" x14ac:dyDescent="0.25">
      <c r="A76" s="12" t="s">
        <v>92</v>
      </c>
      <c r="B76" s="15" t="s">
        <v>58</v>
      </c>
      <c r="C76" s="54">
        <v>44566</v>
      </c>
      <c r="D76" s="54" t="s">
        <v>93</v>
      </c>
      <c r="E76" s="34" t="s">
        <v>46</v>
      </c>
      <c r="F76" s="35">
        <v>5.919E-2</v>
      </c>
    </row>
    <row r="77" spans="1:15" ht="15.75" x14ac:dyDescent="0.25">
      <c r="A77" s="12" t="s">
        <v>87</v>
      </c>
      <c r="B77" s="15" t="s">
        <v>58</v>
      </c>
      <c r="C77" s="54">
        <v>44567</v>
      </c>
      <c r="D77" s="13" t="s">
        <v>98</v>
      </c>
      <c r="E77" s="34" t="s">
        <v>5</v>
      </c>
      <c r="F77" s="35">
        <v>1.6508841000000001</v>
      </c>
    </row>
    <row r="78" spans="1:15" ht="15.75" x14ac:dyDescent="0.25">
      <c r="A78" s="12" t="s">
        <v>87</v>
      </c>
      <c r="B78" s="15" t="s">
        <v>58</v>
      </c>
      <c r="C78" s="54">
        <v>44567</v>
      </c>
      <c r="D78" s="13" t="s">
        <v>98</v>
      </c>
      <c r="E78" s="34" t="s">
        <v>49</v>
      </c>
      <c r="F78" s="35">
        <v>0.36569079999999998</v>
      </c>
    </row>
    <row r="79" spans="1:15" ht="15.75" x14ac:dyDescent="0.25">
      <c r="A79" s="12" t="s">
        <v>87</v>
      </c>
      <c r="B79" s="15" t="s">
        <v>58</v>
      </c>
      <c r="C79" s="54">
        <v>44567</v>
      </c>
      <c r="D79" s="13" t="s">
        <v>98</v>
      </c>
      <c r="E79" s="34" t="s">
        <v>51</v>
      </c>
      <c r="F79" s="35">
        <v>17.279693999999999</v>
      </c>
    </row>
    <row r="80" spans="1:15" ht="15.75" x14ac:dyDescent="0.25">
      <c r="A80" s="12" t="s">
        <v>87</v>
      </c>
      <c r="B80" s="15" t="s">
        <v>58</v>
      </c>
      <c r="C80" s="54">
        <v>44567</v>
      </c>
      <c r="D80" s="13" t="s">
        <v>98</v>
      </c>
      <c r="E80" s="34" t="s">
        <v>8</v>
      </c>
      <c r="F80" s="35">
        <v>15.825711</v>
      </c>
    </row>
    <row r="81" spans="1:6" ht="15.75" x14ac:dyDescent="0.25">
      <c r="A81" s="12" t="s">
        <v>87</v>
      </c>
      <c r="B81" s="15" t="s">
        <v>58</v>
      </c>
      <c r="C81" s="54">
        <v>44567</v>
      </c>
      <c r="D81" s="13" t="s">
        <v>98</v>
      </c>
      <c r="E81" s="34" t="s">
        <v>9</v>
      </c>
      <c r="F81" s="35">
        <v>3.0659318999999998</v>
      </c>
    </row>
    <row r="82" spans="1:6" ht="15.75" x14ac:dyDescent="0.25">
      <c r="A82" s="12" t="s">
        <v>87</v>
      </c>
      <c r="B82" s="15" t="s">
        <v>58</v>
      </c>
      <c r="C82" s="54">
        <v>44567</v>
      </c>
      <c r="D82" s="13" t="s">
        <v>98</v>
      </c>
      <c r="E82" s="34" t="s">
        <v>52</v>
      </c>
      <c r="F82" s="35">
        <v>8.8578080000000003</v>
      </c>
    </row>
    <row r="83" spans="1:6" ht="15.75" x14ac:dyDescent="0.25">
      <c r="A83" s="12" t="s">
        <v>87</v>
      </c>
      <c r="B83" s="15" t="s">
        <v>58</v>
      </c>
      <c r="C83" s="54">
        <v>44567</v>
      </c>
      <c r="D83" s="13" t="s">
        <v>98</v>
      </c>
      <c r="E83" s="34" t="s">
        <v>53</v>
      </c>
      <c r="F83" s="35">
        <v>6.2058973999999996</v>
      </c>
    </row>
    <row r="84" spans="1:6" ht="15.75" x14ac:dyDescent="0.25">
      <c r="A84" s="12" t="s">
        <v>87</v>
      </c>
      <c r="B84" s="15" t="s">
        <v>58</v>
      </c>
      <c r="C84" s="54">
        <v>44567</v>
      </c>
      <c r="D84" s="13" t="s">
        <v>98</v>
      </c>
      <c r="E84" s="34" t="s">
        <v>54</v>
      </c>
      <c r="F84" s="35">
        <v>0</v>
      </c>
    </row>
    <row r="85" spans="1:6" ht="15.75" x14ac:dyDescent="0.25">
      <c r="A85" s="12" t="s">
        <v>87</v>
      </c>
      <c r="B85" s="15" t="s">
        <v>58</v>
      </c>
      <c r="C85" s="54">
        <v>44567</v>
      </c>
      <c r="D85" s="13" t="s">
        <v>98</v>
      </c>
      <c r="E85" s="34" t="s">
        <v>55</v>
      </c>
      <c r="F85" s="35">
        <v>2.1567905999999999</v>
      </c>
    </row>
    <row r="86" spans="1:6" ht="15.75" x14ac:dyDescent="0.25">
      <c r="A86" s="12" t="s">
        <v>87</v>
      </c>
      <c r="B86" s="15" t="s">
        <v>58</v>
      </c>
      <c r="C86" s="54">
        <v>44567</v>
      </c>
      <c r="D86" s="13" t="s">
        <v>98</v>
      </c>
      <c r="E86" s="34" t="s">
        <v>14</v>
      </c>
      <c r="F86" s="35">
        <v>0.78702700000000003</v>
      </c>
    </row>
    <row r="87" spans="1:6" ht="15.75" x14ac:dyDescent="0.25">
      <c r="A87" s="12" t="s">
        <v>87</v>
      </c>
      <c r="B87" s="15" t="s">
        <v>58</v>
      </c>
      <c r="C87" s="54">
        <v>44567</v>
      </c>
      <c r="D87" s="13" t="s">
        <v>98</v>
      </c>
      <c r="E87" s="34" t="s">
        <v>56</v>
      </c>
      <c r="F87" s="35">
        <v>3.7599792000000001</v>
      </c>
    </row>
    <row r="88" spans="1:6" ht="15.75" x14ac:dyDescent="0.25">
      <c r="A88" s="12" t="s">
        <v>87</v>
      </c>
      <c r="B88" s="15" t="s">
        <v>58</v>
      </c>
      <c r="C88" s="54">
        <v>44567</v>
      </c>
      <c r="D88" s="13" t="s">
        <v>98</v>
      </c>
      <c r="E88" s="34" t="s">
        <v>16</v>
      </c>
      <c r="F88" s="35">
        <v>5.0386308</v>
      </c>
    </row>
    <row r="89" spans="1:6" ht="15.75" x14ac:dyDescent="0.25">
      <c r="A89" s="12" t="s">
        <v>87</v>
      </c>
      <c r="B89" s="15" t="s">
        <v>58</v>
      </c>
      <c r="C89" s="54">
        <v>44567</v>
      </c>
      <c r="D89" s="13" t="s">
        <v>98</v>
      </c>
      <c r="E89" s="34" t="s">
        <v>17</v>
      </c>
      <c r="F89" s="35">
        <v>11.332584000000001</v>
      </c>
    </row>
    <row r="90" spans="1:6" ht="15.75" x14ac:dyDescent="0.25">
      <c r="A90" s="12" t="s">
        <v>87</v>
      </c>
      <c r="B90" s="15" t="s">
        <v>58</v>
      </c>
      <c r="C90" s="54">
        <v>44567</v>
      </c>
      <c r="D90" s="13" t="s">
        <v>98</v>
      </c>
      <c r="E90" s="34" t="s">
        <v>0</v>
      </c>
      <c r="F90" s="35">
        <v>35.951761599999998</v>
      </c>
    </row>
    <row r="91" spans="1:6" ht="15.75" x14ac:dyDescent="0.25">
      <c r="A91" s="12" t="s">
        <v>87</v>
      </c>
      <c r="B91" s="15" t="s">
        <v>58</v>
      </c>
      <c r="C91" s="54">
        <v>44567</v>
      </c>
      <c r="D91" s="13" t="s">
        <v>98</v>
      </c>
      <c r="E91" s="34" t="s">
        <v>46</v>
      </c>
      <c r="F91" s="35">
        <v>0.1065996</v>
      </c>
    </row>
    <row r="92" spans="1:6" ht="15.75" x14ac:dyDescent="0.25">
      <c r="A92" s="15" t="s">
        <v>96</v>
      </c>
      <c r="B92" s="15" t="s">
        <v>58</v>
      </c>
      <c r="C92" s="54">
        <v>44568</v>
      </c>
      <c r="D92" s="13" t="s">
        <v>97</v>
      </c>
      <c r="E92" s="34" t="s">
        <v>5</v>
      </c>
      <c r="F92" s="35">
        <v>1.2240439000000001</v>
      </c>
    </row>
    <row r="93" spans="1:6" ht="15.75" x14ac:dyDescent="0.25">
      <c r="A93" s="15" t="s">
        <v>96</v>
      </c>
      <c r="B93" s="15" t="s">
        <v>58</v>
      </c>
      <c r="C93" s="54">
        <v>44568</v>
      </c>
      <c r="D93" s="13" t="s">
        <v>97</v>
      </c>
      <c r="E93" s="34" t="s">
        <v>49</v>
      </c>
      <c r="F93" s="35">
        <v>0.23988599999999999</v>
      </c>
    </row>
    <row r="94" spans="1:6" ht="15.75" x14ac:dyDescent="0.25">
      <c r="A94" s="15" t="s">
        <v>96</v>
      </c>
      <c r="B94" s="15" t="s">
        <v>58</v>
      </c>
      <c r="C94" s="54">
        <v>44568</v>
      </c>
      <c r="D94" s="13" t="s">
        <v>97</v>
      </c>
      <c r="E94" s="34" t="s">
        <v>51</v>
      </c>
      <c r="F94" s="35">
        <v>15.558434</v>
      </c>
    </row>
    <row r="95" spans="1:6" ht="15.75" x14ac:dyDescent="0.25">
      <c r="A95" s="15" t="s">
        <v>96</v>
      </c>
      <c r="B95" s="15" t="s">
        <v>58</v>
      </c>
      <c r="C95" s="54">
        <v>44568</v>
      </c>
      <c r="D95" s="13" t="s">
        <v>97</v>
      </c>
      <c r="E95" s="34" t="s">
        <v>8</v>
      </c>
      <c r="F95" s="35">
        <v>14.808498</v>
      </c>
    </row>
    <row r="96" spans="1:6" ht="15.75" x14ac:dyDescent="0.25">
      <c r="A96" s="15" t="s">
        <v>96</v>
      </c>
      <c r="B96" s="15" t="s">
        <v>58</v>
      </c>
      <c r="C96" s="54">
        <v>44568</v>
      </c>
      <c r="D96" s="13" t="s">
        <v>97</v>
      </c>
      <c r="E96" s="34" t="s">
        <v>9</v>
      </c>
      <c r="F96" s="35">
        <v>2.2732201000000001</v>
      </c>
    </row>
    <row r="97" spans="1:6" ht="15.75" x14ac:dyDescent="0.25">
      <c r="A97" s="15" t="s">
        <v>96</v>
      </c>
      <c r="B97" s="15" t="s">
        <v>58</v>
      </c>
      <c r="C97" s="54">
        <v>44568</v>
      </c>
      <c r="D97" s="13" t="s">
        <v>97</v>
      </c>
      <c r="E97" s="34" t="s">
        <v>52</v>
      </c>
      <c r="F97" s="35">
        <v>8.6108919999999998</v>
      </c>
    </row>
    <row r="98" spans="1:6" ht="15.75" x14ac:dyDescent="0.25">
      <c r="A98" s="15" t="s">
        <v>96</v>
      </c>
      <c r="B98" s="15" t="s">
        <v>58</v>
      </c>
      <c r="C98" s="54">
        <v>44568</v>
      </c>
      <c r="D98" s="13" t="s">
        <v>97</v>
      </c>
      <c r="E98" s="34" t="s">
        <v>53</v>
      </c>
      <c r="F98" s="35">
        <v>5.4712480000000001</v>
      </c>
    </row>
    <row r="99" spans="1:6" ht="15.75" x14ac:dyDescent="0.25">
      <c r="A99" s="15" t="s">
        <v>96</v>
      </c>
      <c r="B99" s="15" t="s">
        <v>58</v>
      </c>
      <c r="C99" s="54">
        <v>44568</v>
      </c>
      <c r="D99" s="13" t="s">
        <v>97</v>
      </c>
      <c r="E99" s="34" t="s">
        <v>54</v>
      </c>
      <c r="F99" s="35">
        <v>0</v>
      </c>
    </row>
    <row r="100" spans="1:6" ht="15.75" x14ac:dyDescent="0.25">
      <c r="A100" s="15" t="s">
        <v>96</v>
      </c>
      <c r="B100" s="15" t="s">
        <v>58</v>
      </c>
      <c r="C100" s="54">
        <v>44568</v>
      </c>
      <c r="D100" s="13" t="s">
        <v>97</v>
      </c>
      <c r="E100" s="34" t="s">
        <v>55</v>
      </c>
      <c r="F100" s="35">
        <v>2.426898</v>
      </c>
    </row>
    <row r="101" spans="1:6" ht="15.75" x14ac:dyDescent="0.25">
      <c r="A101" s="15" t="s">
        <v>96</v>
      </c>
      <c r="B101" s="15" t="s">
        <v>58</v>
      </c>
      <c r="C101" s="54">
        <v>44568</v>
      </c>
      <c r="D101" s="13" t="s">
        <v>97</v>
      </c>
      <c r="E101" s="34" t="s">
        <v>14</v>
      </c>
      <c r="F101" s="35">
        <v>0.92211799999999999</v>
      </c>
    </row>
    <row r="102" spans="1:6" ht="15.75" x14ac:dyDescent="0.25">
      <c r="A102" s="15" t="s">
        <v>96</v>
      </c>
      <c r="B102" s="15" t="s">
        <v>58</v>
      </c>
      <c r="C102" s="54">
        <v>44568</v>
      </c>
      <c r="D102" s="13" t="s">
        <v>97</v>
      </c>
      <c r="E102" s="34" t="s">
        <v>56</v>
      </c>
      <c r="F102" s="35">
        <v>3.6846260000000002</v>
      </c>
    </row>
    <row r="103" spans="1:6" ht="15.75" x14ac:dyDescent="0.25">
      <c r="A103" s="15" t="s">
        <v>96</v>
      </c>
      <c r="B103" s="15" t="s">
        <v>58</v>
      </c>
      <c r="C103" s="54">
        <v>44568</v>
      </c>
      <c r="D103" s="13" t="s">
        <v>97</v>
      </c>
      <c r="E103" s="34" t="s">
        <v>16</v>
      </c>
      <c r="F103" s="35">
        <v>4.6189819999999999</v>
      </c>
    </row>
    <row r="104" spans="1:6" ht="15.75" x14ac:dyDescent="0.25">
      <c r="A104" s="15" t="s">
        <v>96</v>
      </c>
      <c r="B104" s="15" t="s">
        <v>58</v>
      </c>
      <c r="C104" s="54">
        <v>44568</v>
      </c>
      <c r="D104" s="13" t="s">
        <v>97</v>
      </c>
      <c r="E104" s="34" t="s">
        <v>17</v>
      </c>
      <c r="F104" s="35">
        <v>11.012282000000001</v>
      </c>
    </row>
    <row r="105" spans="1:6" ht="15.75" x14ac:dyDescent="0.25">
      <c r="A105" s="15" t="s">
        <v>96</v>
      </c>
      <c r="B105" s="15" t="s">
        <v>58</v>
      </c>
      <c r="C105" s="54">
        <v>44568</v>
      </c>
      <c r="D105" s="13" t="s">
        <v>97</v>
      </c>
      <c r="E105" s="34" t="s">
        <v>0</v>
      </c>
      <c r="F105" s="35">
        <v>32.298881999999999</v>
      </c>
    </row>
    <row r="106" spans="1:6" ht="15.75" x14ac:dyDescent="0.25">
      <c r="A106" s="15" t="s">
        <v>96</v>
      </c>
      <c r="B106" s="15" t="s">
        <v>58</v>
      </c>
      <c r="C106" s="54">
        <v>44568</v>
      </c>
      <c r="D106" s="13" t="s">
        <v>97</v>
      </c>
      <c r="E106" s="34" t="s">
        <v>46</v>
      </c>
      <c r="F106" s="35">
        <v>2E-3</v>
      </c>
    </row>
    <row r="107" spans="1:6" ht="15.75" x14ac:dyDescent="0.25">
      <c r="A107" s="15" t="s">
        <v>100</v>
      </c>
      <c r="B107" s="15" t="s">
        <v>58</v>
      </c>
      <c r="C107" s="54">
        <v>44569</v>
      </c>
      <c r="D107" s="13" t="s">
        <v>101</v>
      </c>
      <c r="E107" s="34" t="s">
        <v>5</v>
      </c>
      <c r="F107" s="35">
        <v>1.1638805000000001</v>
      </c>
    </row>
    <row r="108" spans="1:6" ht="15.75" x14ac:dyDescent="0.25">
      <c r="A108" s="15" t="s">
        <v>100</v>
      </c>
      <c r="B108" s="15" t="s">
        <v>58</v>
      </c>
      <c r="C108" s="54">
        <v>44569</v>
      </c>
      <c r="D108" s="13" t="s">
        <v>101</v>
      </c>
      <c r="E108" s="34" t="s">
        <v>49</v>
      </c>
      <c r="F108" s="35">
        <v>0.276314</v>
      </c>
    </row>
    <row r="109" spans="1:6" ht="15.75" x14ac:dyDescent="0.25">
      <c r="A109" s="15" t="s">
        <v>100</v>
      </c>
      <c r="B109" s="15" t="s">
        <v>58</v>
      </c>
      <c r="C109" s="54">
        <v>44569</v>
      </c>
      <c r="D109" s="13" t="s">
        <v>101</v>
      </c>
      <c r="E109" s="34" t="s">
        <v>51</v>
      </c>
      <c r="F109" s="35">
        <v>13.935600000000001</v>
      </c>
    </row>
    <row r="110" spans="1:6" ht="15.75" x14ac:dyDescent="0.25">
      <c r="A110" s="15" t="s">
        <v>100</v>
      </c>
      <c r="B110" s="15" t="s">
        <v>58</v>
      </c>
      <c r="C110" s="54">
        <v>44569</v>
      </c>
      <c r="D110" s="13" t="s">
        <v>101</v>
      </c>
      <c r="E110" s="34" t="s">
        <v>8</v>
      </c>
      <c r="F110" s="35">
        <v>13.468526000000001</v>
      </c>
    </row>
    <row r="111" spans="1:6" ht="15.75" x14ac:dyDescent="0.25">
      <c r="A111" s="15" t="s">
        <v>100</v>
      </c>
      <c r="B111" s="15" t="s">
        <v>58</v>
      </c>
      <c r="C111" s="54">
        <v>44569</v>
      </c>
      <c r="D111" s="13" t="s">
        <v>101</v>
      </c>
      <c r="E111" s="34" t="s">
        <v>9</v>
      </c>
      <c r="F111" s="35">
        <v>2.1614995000000001</v>
      </c>
    </row>
    <row r="112" spans="1:6" ht="15.75" x14ac:dyDescent="0.25">
      <c r="A112" s="15" t="s">
        <v>100</v>
      </c>
      <c r="B112" s="15" t="s">
        <v>58</v>
      </c>
      <c r="C112" s="54">
        <v>44569</v>
      </c>
      <c r="D112" s="13" t="s">
        <v>101</v>
      </c>
      <c r="E112" s="34" t="s">
        <v>52</v>
      </c>
      <c r="F112" s="35">
        <v>8.4028679999999998</v>
      </c>
    </row>
    <row r="113" spans="1:6" ht="15.75" x14ac:dyDescent="0.25">
      <c r="A113" s="15" t="s">
        <v>100</v>
      </c>
      <c r="B113" s="15" t="s">
        <v>58</v>
      </c>
      <c r="C113" s="54">
        <v>44569</v>
      </c>
      <c r="D113" s="13" t="s">
        <v>101</v>
      </c>
      <c r="E113" s="34" t="s">
        <v>53</v>
      </c>
      <c r="F113" s="35">
        <v>5.8681599999999996</v>
      </c>
    </row>
    <row r="114" spans="1:6" ht="15.75" x14ac:dyDescent="0.25">
      <c r="A114" s="15" t="s">
        <v>100</v>
      </c>
      <c r="B114" s="15" t="s">
        <v>58</v>
      </c>
      <c r="C114" s="54">
        <v>44569</v>
      </c>
      <c r="D114" s="13" t="s">
        <v>101</v>
      </c>
      <c r="E114" s="34" t="s">
        <v>54</v>
      </c>
      <c r="F114" s="35">
        <v>0</v>
      </c>
    </row>
    <row r="115" spans="1:6" ht="15.75" x14ac:dyDescent="0.25">
      <c r="A115" s="15" t="s">
        <v>100</v>
      </c>
      <c r="B115" s="15" t="s">
        <v>58</v>
      </c>
      <c r="C115" s="54">
        <v>44569</v>
      </c>
      <c r="D115" s="13" t="s">
        <v>101</v>
      </c>
      <c r="E115" s="34" t="s">
        <v>55</v>
      </c>
      <c r="F115" s="35">
        <v>3.0839259999999999</v>
      </c>
    </row>
    <row r="116" spans="1:6" ht="15.75" x14ac:dyDescent="0.25">
      <c r="A116" s="15" t="s">
        <v>100</v>
      </c>
      <c r="B116" s="15" t="s">
        <v>58</v>
      </c>
      <c r="C116" s="54">
        <v>44569</v>
      </c>
      <c r="D116" s="13" t="s">
        <v>101</v>
      </c>
      <c r="E116" s="34" t="s">
        <v>14</v>
      </c>
      <c r="F116" s="35">
        <v>0.93122799999999994</v>
      </c>
    </row>
    <row r="117" spans="1:6" ht="15.75" x14ac:dyDescent="0.25">
      <c r="A117" s="15" t="s">
        <v>100</v>
      </c>
      <c r="B117" s="15" t="s">
        <v>58</v>
      </c>
      <c r="C117" s="54">
        <v>44569</v>
      </c>
      <c r="D117" s="13" t="s">
        <v>101</v>
      </c>
      <c r="E117" s="34" t="s">
        <v>56</v>
      </c>
      <c r="F117" s="35">
        <v>3.4790480000000001</v>
      </c>
    </row>
    <row r="118" spans="1:6" ht="15.75" x14ac:dyDescent="0.25">
      <c r="A118" s="15" t="s">
        <v>100</v>
      </c>
      <c r="B118" s="15" t="s">
        <v>58</v>
      </c>
      <c r="C118" s="54">
        <v>44569</v>
      </c>
      <c r="D118" s="13" t="s">
        <v>101</v>
      </c>
      <c r="E118" s="34" t="s">
        <v>16</v>
      </c>
      <c r="F118" s="35">
        <v>4.6254160000000004</v>
      </c>
    </row>
    <row r="119" spans="1:6" ht="15.75" x14ac:dyDescent="0.25">
      <c r="A119" s="15" t="s">
        <v>100</v>
      </c>
      <c r="B119" s="15" t="s">
        <v>58</v>
      </c>
      <c r="C119" s="54">
        <v>44569</v>
      </c>
      <c r="D119" s="13" t="s">
        <v>101</v>
      </c>
      <c r="E119" s="34" t="s">
        <v>17</v>
      </c>
      <c r="F119" s="35">
        <v>11.72902</v>
      </c>
    </row>
    <row r="120" spans="1:6" ht="15.75" x14ac:dyDescent="0.25">
      <c r="A120" s="15" t="s">
        <v>100</v>
      </c>
      <c r="B120" s="15" t="s">
        <v>58</v>
      </c>
      <c r="C120" s="54">
        <v>44569</v>
      </c>
      <c r="D120" s="13" t="s">
        <v>101</v>
      </c>
      <c r="E120" s="34" t="s">
        <v>0</v>
      </c>
      <c r="F120" s="35">
        <v>45.961294000000002</v>
      </c>
    </row>
    <row r="121" spans="1:6" ht="15.75" x14ac:dyDescent="0.25">
      <c r="A121" s="15" t="s">
        <v>100</v>
      </c>
      <c r="B121" s="15" t="s">
        <v>58</v>
      </c>
      <c r="C121" s="54">
        <v>44569</v>
      </c>
      <c r="D121" s="13" t="s">
        <v>101</v>
      </c>
      <c r="E121" s="34" t="s">
        <v>46</v>
      </c>
      <c r="F121" s="35">
        <v>4.2610000000000002E-2</v>
      </c>
    </row>
    <row r="122" spans="1:6" ht="15.75" x14ac:dyDescent="0.25">
      <c r="A122" s="15" t="s">
        <v>103</v>
      </c>
      <c r="B122" s="15" t="s">
        <v>58</v>
      </c>
      <c r="C122" s="54">
        <v>44570</v>
      </c>
      <c r="D122" s="13" t="s">
        <v>104</v>
      </c>
      <c r="E122" s="34" t="s">
        <v>5</v>
      </c>
      <c r="F122" s="35">
        <v>1.2082992749999999</v>
      </c>
    </row>
    <row r="123" spans="1:6" ht="15.75" x14ac:dyDescent="0.25">
      <c r="A123" s="15" t="s">
        <v>103</v>
      </c>
      <c r="B123" s="15" t="s">
        <v>58</v>
      </c>
      <c r="C123" s="54">
        <v>44570</v>
      </c>
      <c r="D123" s="13" t="s">
        <v>104</v>
      </c>
      <c r="E123" s="34" t="s">
        <v>49</v>
      </c>
      <c r="F123" s="35">
        <v>0.28306720000000002</v>
      </c>
    </row>
    <row r="124" spans="1:6" ht="15.75" x14ac:dyDescent="0.25">
      <c r="A124" s="15" t="s">
        <v>103</v>
      </c>
      <c r="B124" s="15" t="s">
        <v>58</v>
      </c>
      <c r="C124" s="54">
        <v>44570</v>
      </c>
      <c r="D124" s="13" t="s">
        <v>104</v>
      </c>
      <c r="E124" s="34" t="s">
        <v>51</v>
      </c>
      <c r="F124" s="35">
        <v>16.238622500000002</v>
      </c>
    </row>
    <row r="125" spans="1:6" ht="15.75" x14ac:dyDescent="0.25">
      <c r="A125" s="15" t="s">
        <v>103</v>
      </c>
      <c r="B125" s="15" t="s">
        <v>58</v>
      </c>
      <c r="C125" s="54">
        <v>44570</v>
      </c>
      <c r="D125" s="13" t="s">
        <v>104</v>
      </c>
      <c r="E125" s="34" t="s">
        <v>8</v>
      </c>
      <c r="F125" s="35">
        <v>13.5991248</v>
      </c>
    </row>
    <row r="126" spans="1:6" ht="15.75" x14ac:dyDescent="0.25">
      <c r="A126" s="15" t="s">
        <v>103</v>
      </c>
      <c r="B126" s="15" t="s">
        <v>58</v>
      </c>
      <c r="C126" s="54">
        <v>44570</v>
      </c>
      <c r="D126" s="13" t="s">
        <v>104</v>
      </c>
      <c r="E126" s="34" t="s">
        <v>9</v>
      </c>
      <c r="F126" s="35">
        <v>2.2439872250000001</v>
      </c>
    </row>
    <row r="127" spans="1:6" ht="15.75" x14ac:dyDescent="0.25">
      <c r="A127" s="15" t="s">
        <v>103</v>
      </c>
      <c r="B127" s="15" t="s">
        <v>58</v>
      </c>
      <c r="C127" s="54">
        <v>44570</v>
      </c>
      <c r="D127" s="13" t="s">
        <v>104</v>
      </c>
      <c r="E127" s="34" t="s">
        <v>52</v>
      </c>
      <c r="F127" s="35">
        <v>8.4486203999999994</v>
      </c>
    </row>
    <row r="128" spans="1:6" ht="15.75" x14ac:dyDescent="0.25">
      <c r="A128" s="15" t="s">
        <v>103</v>
      </c>
      <c r="B128" s="15" t="s">
        <v>58</v>
      </c>
      <c r="C128" s="54">
        <v>44570</v>
      </c>
      <c r="D128" s="13" t="s">
        <v>104</v>
      </c>
      <c r="E128" s="34" t="s">
        <v>53</v>
      </c>
      <c r="F128" s="35">
        <v>5.9578179999999996</v>
      </c>
    </row>
    <row r="129" spans="1:9" ht="15.75" x14ac:dyDescent="0.25">
      <c r="A129" s="15" t="s">
        <v>103</v>
      </c>
      <c r="B129" s="15" t="s">
        <v>58</v>
      </c>
      <c r="C129" s="54">
        <v>44570</v>
      </c>
      <c r="D129" s="13" t="s">
        <v>104</v>
      </c>
      <c r="E129" s="34" t="s">
        <v>54</v>
      </c>
      <c r="F129" s="35">
        <v>0</v>
      </c>
    </row>
    <row r="130" spans="1:9" ht="15.75" x14ac:dyDescent="0.25">
      <c r="A130" s="15" t="s">
        <v>103</v>
      </c>
      <c r="B130" s="15" t="s">
        <v>58</v>
      </c>
      <c r="C130" s="54">
        <v>44570</v>
      </c>
      <c r="D130" s="13" t="s">
        <v>104</v>
      </c>
      <c r="E130" s="34" t="s">
        <v>55</v>
      </c>
      <c r="F130" s="35">
        <v>2.8726753</v>
      </c>
    </row>
    <row r="131" spans="1:9" ht="15.75" x14ac:dyDescent="0.25">
      <c r="A131" s="15" t="s">
        <v>103</v>
      </c>
      <c r="B131" s="15" t="s">
        <v>58</v>
      </c>
      <c r="C131" s="54">
        <v>44570</v>
      </c>
      <c r="D131" s="13" t="s">
        <v>104</v>
      </c>
      <c r="E131" s="34" t="s">
        <v>14</v>
      </c>
      <c r="F131" s="35">
        <v>0.89749489999999998</v>
      </c>
    </row>
    <row r="132" spans="1:9" ht="15.75" x14ac:dyDescent="0.25">
      <c r="A132" s="15" t="s">
        <v>103</v>
      </c>
      <c r="B132" s="15" t="s">
        <v>58</v>
      </c>
      <c r="C132" s="54">
        <v>44570</v>
      </c>
      <c r="D132" s="13" t="s">
        <v>104</v>
      </c>
      <c r="E132" s="34" t="s">
        <v>56</v>
      </c>
      <c r="F132" s="35">
        <v>3.6639624</v>
      </c>
    </row>
    <row r="133" spans="1:9" ht="15.75" x14ac:dyDescent="0.25">
      <c r="A133" s="15" t="s">
        <v>103</v>
      </c>
      <c r="B133" s="15" t="s">
        <v>58</v>
      </c>
      <c r="C133" s="54">
        <v>44570</v>
      </c>
      <c r="D133" s="13" t="s">
        <v>104</v>
      </c>
      <c r="E133" s="34" t="s">
        <v>16</v>
      </c>
      <c r="F133" s="35">
        <v>4.9791752999999996</v>
      </c>
    </row>
    <row r="134" spans="1:9" ht="15.75" x14ac:dyDescent="0.25">
      <c r="A134" s="15" t="s">
        <v>103</v>
      </c>
      <c r="B134" s="15" t="s">
        <v>58</v>
      </c>
      <c r="C134" s="54">
        <v>44570</v>
      </c>
      <c r="D134" s="13" t="s">
        <v>104</v>
      </c>
      <c r="E134" s="34" t="s">
        <v>17</v>
      </c>
      <c r="F134" s="35">
        <v>11.446455500000001</v>
      </c>
    </row>
    <row r="135" spans="1:9" ht="15.75" x14ac:dyDescent="0.25">
      <c r="A135" s="15" t="s">
        <v>103</v>
      </c>
      <c r="B135" s="15" t="s">
        <v>58</v>
      </c>
      <c r="C135" s="54">
        <v>44570</v>
      </c>
      <c r="D135" s="13" t="s">
        <v>104</v>
      </c>
      <c r="E135" s="34" t="s">
        <v>0</v>
      </c>
      <c r="F135" s="35">
        <v>46.091177199999997</v>
      </c>
    </row>
    <row r="136" spans="1:9" ht="15.75" x14ac:dyDescent="0.25">
      <c r="A136" s="15" t="s">
        <v>103</v>
      </c>
      <c r="B136" s="15" t="s">
        <v>58</v>
      </c>
      <c r="C136" s="54">
        <v>44570</v>
      </c>
      <c r="D136" s="13" t="s">
        <v>104</v>
      </c>
      <c r="E136" s="34" t="s">
        <v>46</v>
      </c>
      <c r="F136" s="35">
        <v>1.2529999999999999E-2</v>
      </c>
    </row>
    <row r="137" spans="1:9" ht="15.75" x14ac:dyDescent="0.25">
      <c r="A137" s="15" t="s">
        <v>105</v>
      </c>
      <c r="B137" s="15" t="s">
        <v>58</v>
      </c>
      <c r="C137" s="54">
        <v>44571</v>
      </c>
      <c r="D137" s="13" t="s">
        <v>106</v>
      </c>
      <c r="E137" s="34" t="s">
        <v>5</v>
      </c>
      <c r="F137" s="35">
        <v>2.6872088999999999</v>
      </c>
    </row>
    <row r="138" spans="1:9" ht="15.75" x14ac:dyDescent="0.25">
      <c r="A138" s="15" t="s">
        <v>105</v>
      </c>
      <c r="B138" s="15" t="s">
        <v>58</v>
      </c>
      <c r="C138" s="54">
        <v>44571</v>
      </c>
      <c r="D138" s="13" t="s">
        <v>106</v>
      </c>
      <c r="E138" s="34" t="s">
        <v>49</v>
      </c>
      <c r="F138" s="35">
        <v>0.54567399999999999</v>
      </c>
    </row>
    <row r="139" spans="1:9" ht="15.75" x14ac:dyDescent="0.25">
      <c r="A139" s="15" t="s">
        <v>105</v>
      </c>
      <c r="B139" s="15" t="s">
        <v>58</v>
      </c>
      <c r="C139" s="54">
        <v>44571</v>
      </c>
      <c r="D139" s="13" t="s">
        <v>106</v>
      </c>
      <c r="E139" s="34" t="s">
        <v>51</v>
      </c>
      <c r="F139" s="35">
        <v>19.304044000000001</v>
      </c>
    </row>
    <row r="140" spans="1:9" ht="15.75" x14ac:dyDescent="0.25">
      <c r="A140" s="15" t="s">
        <v>105</v>
      </c>
      <c r="B140" s="15" t="s">
        <v>58</v>
      </c>
      <c r="C140" s="54">
        <v>44571</v>
      </c>
      <c r="D140" s="13" t="s">
        <v>106</v>
      </c>
      <c r="E140" s="34" t="s">
        <v>8</v>
      </c>
      <c r="F140" s="35">
        <v>15.607332</v>
      </c>
    </row>
    <row r="141" spans="1:9" ht="15.75" x14ac:dyDescent="0.25">
      <c r="A141" s="15" t="s">
        <v>105</v>
      </c>
      <c r="B141" s="15" t="s">
        <v>58</v>
      </c>
      <c r="C141" s="54">
        <v>44571</v>
      </c>
      <c r="D141" s="13" t="s">
        <v>106</v>
      </c>
      <c r="E141" s="34" t="s">
        <v>9</v>
      </c>
      <c r="F141" s="35">
        <v>4.9905251000000002</v>
      </c>
    </row>
    <row r="142" spans="1:9" ht="15.75" x14ac:dyDescent="0.25">
      <c r="A142" s="15" t="s">
        <v>105</v>
      </c>
      <c r="B142" s="15" t="s">
        <v>58</v>
      </c>
      <c r="C142" s="54">
        <v>44571</v>
      </c>
      <c r="D142" s="13" t="s">
        <v>106</v>
      </c>
      <c r="E142" s="34" t="s">
        <v>52</v>
      </c>
      <c r="F142" s="35">
        <v>9.2685639999999996</v>
      </c>
      <c r="I142"/>
    </row>
    <row r="143" spans="1:9" ht="15.75" x14ac:dyDescent="0.25">
      <c r="A143" s="15" t="s">
        <v>105</v>
      </c>
      <c r="B143" s="15" t="s">
        <v>58</v>
      </c>
      <c r="C143" s="54">
        <v>44571</v>
      </c>
      <c r="D143" s="13" t="s">
        <v>106</v>
      </c>
      <c r="E143" s="34" t="s">
        <v>53</v>
      </c>
      <c r="F143" s="35">
        <v>6.3703779999999997</v>
      </c>
    </row>
    <row r="144" spans="1:9" ht="15.75" x14ac:dyDescent="0.25">
      <c r="A144" s="15" t="s">
        <v>105</v>
      </c>
      <c r="B144" s="15" t="s">
        <v>58</v>
      </c>
      <c r="C144" s="54">
        <v>44571</v>
      </c>
      <c r="D144" s="13" t="s">
        <v>106</v>
      </c>
      <c r="E144" s="34" t="s">
        <v>54</v>
      </c>
      <c r="F144" s="35">
        <v>0</v>
      </c>
    </row>
    <row r="145" spans="1:6" ht="15.75" x14ac:dyDescent="0.25">
      <c r="A145" s="15" t="s">
        <v>105</v>
      </c>
      <c r="B145" s="15" t="s">
        <v>58</v>
      </c>
      <c r="C145" s="54">
        <v>44571</v>
      </c>
      <c r="D145" s="13" t="s">
        <v>106</v>
      </c>
      <c r="E145" s="34" t="s">
        <v>55</v>
      </c>
      <c r="F145" s="35">
        <v>2.9622579999999998</v>
      </c>
    </row>
    <row r="146" spans="1:6" ht="15.75" x14ac:dyDescent="0.25">
      <c r="A146" s="15" t="s">
        <v>105</v>
      </c>
      <c r="B146" s="15" t="s">
        <v>58</v>
      </c>
      <c r="C146" s="54">
        <v>44571</v>
      </c>
      <c r="D146" s="13" t="s">
        <v>106</v>
      </c>
      <c r="E146" s="34" t="s">
        <v>14</v>
      </c>
      <c r="F146" s="35">
        <v>0.80491999999999997</v>
      </c>
    </row>
    <row r="147" spans="1:6" ht="15.75" x14ac:dyDescent="0.25">
      <c r="A147" s="15" t="s">
        <v>105</v>
      </c>
      <c r="B147" s="15" t="s">
        <v>58</v>
      </c>
      <c r="C147" s="54">
        <v>44571</v>
      </c>
      <c r="D147" s="13" t="s">
        <v>106</v>
      </c>
      <c r="E147" s="34" t="s">
        <v>56</v>
      </c>
      <c r="F147" s="35">
        <v>4.47445</v>
      </c>
    </row>
    <row r="148" spans="1:6" ht="15.75" x14ac:dyDescent="0.25">
      <c r="A148" s="15" t="s">
        <v>105</v>
      </c>
      <c r="B148" s="15" t="s">
        <v>58</v>
      </c>
      <c r="C148" s="54">
        <v>44571</v>
      </c>
      <c r="D148" s="13" t="s">
        <v>106</v>
      </c>
      <c r="E148" s="34" t="s">
        <v>16</v>
      </c>
      <c r="F148" s="35">
        <v>4.991244</v>
      </c>
    </row>
    <row r="149" spans="1:6" ht="15.75" x14ac:dyDescent="0.25">
      <c r="A149" s="15" t="s">
        <v>105</v>
      </c>
      <c r="B149" s="15" t="s">
        <v>58</v>
      </c>
      <c r="C149" s="54">
        <v>44571</v>
      </c>
      <c r="D149" s="13" t="s">
        <v>106</v>
      </c>
      <c r="E149" s="34" t="s">
        <v>17</v>
      </c>
      <c r="F149" s="35">
        <v>16.694486000000001</v>
      </c>
    </row>
    <row r="150" spans="1:6" ht="15.75" x14ac:dyDescent="0.25">
      <c r="A150" s="15" t="s">
        <v>105</v>
      </c>
      <c r="B150" s="15" t="s">
        <v>58</v>
      </c>
      <c r="C150" s="54">
        <v>44571</v>
      </c>
      <c r="D150" s="13" t="s">
        <v>106</v>
      </c>
      <c r="E150" s="34" t="s">
        <v>0</v>
      </c>
      <c r="F150" s="35">
        <v>35.676816000000002</v>
      </c>
    </row>
    <row r="151" spans="1:6" ht="15.75" x14ac:dyDescent="0.25">
      <c r="A151" s="15" t="s">
        <v>105</v>
      </c>
      <c r="B151" s="15" t="s">
        <v>58</v>
      </c>
      <c r="C151" s="54">
        <v>44571</v>
      </c>
      <c r="D151" s="13" t="s">
        <v>106</v>
      </c>
      <c r="E151" s="34" t="s">
        <v>46</v>
      </c>
      <c r="F151" s="35">
        <v>0.45211000000000001</v>
      </c>
    </row>
    <row r="152" spans="1:6" ht="15.75" x14ac:dyDescent="0.25">
      <c r="A152" s="15" t="s">
        <v>110</v>
      </c>
      <c r="B152" s="15" t="s">
        <v>58</v>
      </c>
      <c r="C152" s="54">
        <v>44866</v>
      </c>
      <c r="D152" s="18">
        <v>44895</v>
      </c>
      <c r="E152" t="s">
        <v>5</v>
      </c>
      <c r="F152" s="35">
        <v>1.79321295</v>
      </c>
    </row>
    <row r="153" spans="1:6" ht="15.75" x14ac:dyDescent="0.25">
      <c r="A153" s="15" t="s">
        <v>110</v>
      </c>
      <c r="B153" s="15" t="s">
        <v>58</v>
      </c>
      <c r="C153" s="54">
        <v>44866</v>
      </c>
      <c r="D153" s="18">
        <v>44895</v>
      </c>
      <c r="E153" t="s">
        <v>49</v>
      </c>
      <c r="F153" s="35">
        <v>0.11883000000000001</v>
      </c>
    </row>
    <row r="154" spans="1:6" ht="15.75" x14ac:dyDescent="0.25">
      <c r="A154" s="15" t="s">
        <v>110</v>
      </c>
      <c r="B154" s="15" t="s">
        <v>58</v>
      </c>
      <c r="C154" s="54">
        <v>44866</v>
      </c>
      <c r="D154" s="18">
        <v>44895</v>
      </c>
      <c r="E154" t="s">
        <v>51</v>
      </c>
      <c r="F154" s="35">
        <v>21.169435</v>
      </c>
    </row>
    <row r="155" spans="1:6" ht="15.75" x14ac:dyDescent="0.25">
      <c r="A155" s="15" t="s">
        <v>110</v>
      </c>
      <c r="B155" s="15" t="s">
        <v>58</v>
      </c>
      <c r="C155" s="54">
        <v>44866</v>
      </c>
      <c r="D155" s="18">
        <v>44895</v>
      </c>
      <c r="E155" t="s">
        <v>8</v>
      </c>
      <c r="F155" s="35">
        <v>14.168238000000001</v>
      </c>
    </row>
    <row r="156" spans="1:6" ht="15.75" x14ac:dyDescent="0.25">
      <c r="A156" s="15" t="s">
        <v>110</v>
      </c>
      <c r="B156" s="15" t="s">
        <v>58</v>
      </c>
      <c r="C156" s="54">
        <v>44866</v>
      </c>
      <c r="D156" s="18">
        <v>44895</v>
      </c>
      <c r="E156" t="s">
        <v>9</v>
      </c>
      <c r="F156" s="35">
        <v>3.3302640499999998</v>
      </c>
    </row>
    <row r="157" spans="1:6" ht="15.75" x14ac:dyDescent="0.25">
      <c r="A157" s="15" t="s">
        <v>110</v>
      </c>
      <c r="B157" s="15" t="s">
        <v>58</v>
      </c>
      <c r="C157" s="54">
        <v>44866</v>
      </c>
      <c r="D157" s="18">
        <v>44895</v>
      </c>
      <c r="E157" t="s">
        <v>52</v>
      </c>
      <c r="F157" s="35">
        <v>8.8140549999999998</v>
      </c>
    </row>
    <row r="158" spans="1:6" ht="15.75" x14ac:dyDescent="0.25">
      <c r="A158" s="15" t="s">
        <v>110</v>
      </c>
      <c r="B158" s="15" t="s">
        <v>58</v>
      </c>
      <c r="C158" s="54">
        <v>44866</v>
      </c>
      <c r="D158" s="18">
        <v>44895</v>
      </c>
      <c r="E158" t="s">
        <v>53</v>
      </c>
      <c r="F158" s="35">
        <v>6.1533150000000001</v>
      </c>
    </row>
    <row r="159" spans="1:6" ht="15.75" x14ac:dyDescent="0.25">
      <c r="A159" s="15" t="s">
        <v>110</v>
      </c>
      <c r="B159" s="15" t="s">
        <v>58</v>
      </c>
      <c r="C159" s="54">
        <v>44866</v>
      </c>
      <c r="D159" s="18">
        <v>44895</v>
      </c>
      <c r="E159" t="s">
        <v>54</v>
      </c>
      <c r="F159" s="35"/>
    </row>
    <row r="160" spans="1:6" ht="15.75" x14ac:dyDescent="0.25">
      <c r="A160" s="15" t="s">
        <v>110</v>
      </c>
      <c r="B160" s="15" t="s">
        <v>58</v>
      </c>
      <c r="C160" s="54">
        <v>44866</v>
      </c>
      <c r="D160" s="18">
        <v>44895</v>
      </c>
      <c r="E160" t="s">
        <v>55</v>
      </c>
      <c r="F160" s="35">
        <v>2.8758979999999998</v>
      </c>
    </row>
    <row r="161" spans="1:6" ht="15.75" x14ac:dyDescent="0.25">
      <c r="A161" s="15" t="s">
        <v>110</v>
      </c>
      <c r="B161" s="15" t="s">
        <v>58</v>
      </c>
      <c r="C161" s="54">
        <v>44866</v>
      </c>
      <c r="D161" s="18">
        <v>44895</v>
      </c>
      <c r="E161" t="s">
        <v>14</v>
      </c>
      <c r="F161" s="35">
        <v>0.91516900000000001</v>
      </c>
    </row>
    <row r="162" spans="1:6" ht="15.75" x14ac:dyDescent="0.25">
      <c r="A162" s="15" t="s">
        <v>110</v>
      </c>
      <c r="B162" s="15" t="s">
        <v>58</v>
      </c>
      <c r="C162" s="54">
        <v>44866</v>
      </c>
      <c r="D162" s="18">
        <v>44895</v>
      </c>
      <c r="E162" t="s">
        <v>56</v>
      </c>
      <c r="F162" s="35">
        <v>3.7823720000000001</v>
      </c>
    </row>
    <row r="163" spans="1:6" ht="15.75" x14ac:dyDescent="0.25">
      <c r="A163" s="15" t="s">
        <v>110</v>
      </c>
      <c r="B163" s="15" t="s">
        <v>58</v>
      </c>
      <c r="C163" s="54">
        <v>44866</v>
      </c>
      <c r="D163" s="18">
        <v>44895</v>
      </c>
      <c r="E163" t="s">
        <v>16</v>
      </c>
      <c r="F163" s="35">
        <v>5.6272739999999999</v>
      </c>
    </row>
    <row r="164" spans="1:6" ht="15.75" x14ac:dyDescent="0.25">
      <c r="A164" s="15" t="s">
        <v>110</v>
      </c>
      <c r="B164" s="15" t="s">
        <v>58</v>
      </c>
      <c r="C164" s="54">
        <v>44866</v>
      </c>
      <c r="D164" s="18">
        <v>44895</v>
      </c>
      <c r="E164" t="s">
        <v>17</v>
      </c>
      <c r="F164" s="35">
        <v>17.134723000000001</v>
      </c>
    </row>
    <row r="165" spans="1:6" ht="15.75" x14ac:dyDescent="0.25">
      <c r="A165" s="15" t="s">
        <v>110</v>
      </c>
      <c r="B165" s="15" t="s">
        <v>58</v>
      </c>
      <c r="C165" s="54">
        <v>44866</v>
      </c>
      <c r="D165" s="18">
        <v>44895</v>
      </c>
      <c r="E165" t="s">
        <v>0</v>
      </c>
      <c r="F165" s="35">
        <v>31.505759999999999</v>
      </c>
    </row>
    <row r="166" spans="1:6" ht="15.75" x14ac:dyDescent="0.25">
      <c r="A166" s="15" t="s">
        <v>110</v>
      </c>
      <c r="B166" s="15" t="s">
        <v>58</v>
      </c>
      <c r="C166" s="54">
        <v>44866</v>
      </c>
      <c r="D166" s="18">
        <v>44895</v>
      </c>
      <c r="E166" t="s">
        <v>46</v>
      </c>
      <c r="F166" s="35">
        <v>8.1463999999999995E-2</v>
      </c>
    </row>
    <row r="167" spans="1:6" ht="15.75" x14ac:dyDescent="0.25">
      <c r="A167" s="15" t="s">
        <v>111</v>
      </c>
      <c r="B167" s="15" t="s">
        <v>58</v>
      </c>
      <c r="C167" s="18">
        <v>44573</v>
      </c>
      <c r="D167" s="18">
        <v>44926</v>
      </c>
      <c r="E167" t="s">
        <v>5</v>
      </c>
      <c r="F167" s="35">
        <v>2.9275872000000001</v>
      </c>
    </row>
    <row r="168" spans="1:6" ht="15.75" x14ac:dyDescent="0.25">
      <c r="A168" s="15" t="s">
        <v>111</v>
      </c>
      <c r="B168" s="15" t="s">
        <v>58</v>
      </c>
      <c r="C168" s="18">
        <v>44573</v>
      </c>
      <c r="D168" s="18">
        <v>44926</v>
      </c>
      <c r="E168" t="s">
        <v>49</v>
      </c>
      <c r="F168" s="35">
        <v>0.20433999999999999</v>
      </c>
    </row>
    <row r="169" spans="1:6" ht="15.75" x14ac:dyDescent="0.25">
      <c r="A169" s="15" t="s">
        <v>111</v>
      </c>
      <c r="B169" s="15" t="s">
        <v>58</v>
      </c>
      <c r="C169" s="18">
        <v>44573</v>
      </c>
      <c r="D169" s="18">
        <v>44926</v>
      </c>
      <c r="E169" t="s">
        <v>51</v>
      </c>
      <c r="F169" s="35">
        <v>27.686419999999998</v>
      </c>
    </row>
    <row r="170" spans="1:6" ht="15.75" x14ac:dyDescent="0.25">
      <c r="A170" s="15" t="s">
        <v>111</v>
      </c>
      <c r="B170" s="15" t="s">
        <v>58</v>
      </c>
      <c r="C170" s="18">
        <v>44573</v>
      </c>
      <c r="D170" s="18">
        <v>44926</v>
      </c>
      <c r="E170" t="s">
        <v>8</v>
      </c>
      <c r="F170" s="35">
        <v>18.023468000000001</v>
      </c>
    </row>
    <row r="171" spans="1:6" ht="15.75" x14ac:dyDescent="0.25">
      <c r="A171" s="15" t="s">
        <v>111</v>
      </c>
      <c r="B171" s="15" t="s">
        <v>58</v>
      </c>
      <c r="C171" s="18">
        <v>44573</v>
      </c>
      <c r="D171" s="18">
        <v>44926</v>
      </c>
      <c r="E171" t="s">
        <v>9</v>
      </c>
      <c r="F171" s="35">
        <v>5.4369448</v>
      </c>
    </row>
    <row r="172" spans="1:6" ht="15.75" x14ac:dyDescent="0.25">
      <c r="A172" s="15" t="s">
        <v>111</v>
      </c>
      <c r="B172" s="15" t="s">
        <v>58</v>
      </c>
      <c r="C172" s="18">
        <v>44573</v>
      </c>
      <c r="D172" s="18">
        <v>44926</v>
      </c>
      <c r="E172" t="s">
        <v>52</v>
      </c>
      <c r="F172" s="35">
        <v>10.20969</v>
      </c>
    </row>
    <row r="173" spans="1:6" ht="15.75" x14ac:dyDescent="0.25">
      <c r="A173" s="15" t="s">
        <v>111</v>
      </c>
      <c r="B173" s="15" t="s">
        <v>58</v>
      </c>
      <c r="C173" s="18">
        <v>44573</v>
      </c>
      <c r="D173" s="18">
        <v>44926</v>
      </c>
      <c r="E173" t="s">
        <v>53</v>
      </c>
      <c r="F173" s="35">
        <v>7.0906799999999999</v>
      </c>
    </row>
    <row r="174" spans="1:6" ht="15.75" x14ac:dyDescent="0.25">
      <c r="A174" s="15" t="s">
        <v>111</v>
      </c>
      <c r="B174" s="15" t="s">
        <v>58</v>
      </c>
      <c r="C174" s="18">
        <v>44573</v>
      </c>
      <c r="D174" s="18">
        <v>44926</v>
      </c>
      <c r="E174" t="s">
        <v>54</v>
      </c>
      <c r="F174" s="35">
        <v>0</v>
      </c>
    </row>
    <row r="175" spans="1:6" ht="15.75" x14ac:dyDescent="0.25">
      <c r="A175" s="15" t="s">
        <v>111</v>
      </c>
      <c r="B175" s="15" t="s">
        <v>58</v>
      </c>
      <c r="C175" s="18">
        <v>44573</v>
      </c>
      <c r="D175" s="18">
        <v>44926</v>
      </c>
      <c r="E175" t="s">
        <v>55</v>
      </c>
      <c r="F175" s="35">
        <v>3.609918</v>
      </c>
    </row>
    <row r="176" spans="1:6" ht="15.75" x14ac:dyDescent="0.25">
      <c r="A176" s="15" t="s">
        <v>111</v>
      </c>
      <c r="B176" s="15" t="s">
        <v>58</v>
      </c>
      <c r="C176" s="18">
        <v>44573</v>
      </c>
      <c r="D176" s="18">
        <v>44926</v>
      </c>
      <c r="E176" t="s">
        <v>14</v>
      </c>
      <c r="F176" s="35">
        <v>1.0393840000000001</v>
      </c>
    </row>
    <row r="177" spans="1:6" ht="15.75" x14ac:dyDescent="0.25">
      <c r="A177" s="15" t="s">
        <v>111</v>
      </c>
      <c r="B177" s="15" t="s">
        <v>58</v>
      </c>
      <c r="C177" s="18">
        <v>44573</v>
      </c>
      <c r="D177" s="18">
        <v>44926</v>
      </c>
      <c r="E177" t="s">
        <v>56</v>
      </c>
      <c r="F177" s="35">
        <v>4.660272</v>
      </c>
    </row>
    <row r="178" spans="1:6" ht="15.75" x14ac:dyDescent="0.25">
      <c r="A178" s="15" t="s">
        <v>111</v>
      </c>
      <c r="B178" s="15" t="s">
        <v>58</v>
      </c>
      <c r="C178" s="18">
        <v>44573</v>
      </c>
      <c r="D178" s="18">
        <v>44926</v>
      </c>
      <c r="E178" t="s">
        <v>16</v>
      </c>
      <c r="F178" s="35">
        <v>5.3516139999999996</v>
      </c>
    </row>
    <row r="179" spans="1:6" ht="15.75" x14ac:dyDescent="0.25">
      <c r="A179" s="15" t="s">
        <v>111</v>
      </c>
      <c r="B179" s="15" t="s">
        <v>58</v>
      </c>
      <c r="C179" s="18">
        <v>44573</v>
      </c>
      <c r="D179" s="18">
        <v>44926</v>
      </c>
      <c r="E179" t="s">
        <v>17</v>
      </c>
      <c r="F179" s="35">
        <v>22.304887999999998</v>
      </c>
    </row>
    <row r="180" spans="1:6" ht="15.75" x14ac:dyDescent="0.25">
      <c r="A180" s="15" t="s">
        <v>111</v>
      </c>
      <c r="B180" s="15" t="s">
        <v>58</v>
      </c>
      <c r="C180" s="18">
        <v>44573</v>
      </c>
      <c r="D180" s="18">
        <v>44926</v>
      </c>
      <c r="E180" t="s">
        <v>0</v>
      </c>
      <c r="F180" s="35">
        <v>35.876429999999999</v>
      </c>
    </row>
    <row r="181" spans="1:6" ht="15.75" x14ac:dyDescent="0.25">
      <c r="A181" s="15" t="s">
        <v>111</v>
      </c>
      <c r="B181" s="15" t="s">
        <v>58</v>
      </c>
      <c r="C181" s="18">
        <v>44573</v>
      </c>
      <c r="D181" s="18">
        <v>44926</v>
      </c>
      <c r="E181" t="s">
        <v>46</v>
      </c>
      <c r="F181" s="35">
        <v>0.138354</v>
      </c>
    </row>
  </sheetData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5"/>
  <sheetViews>
    <sheetView zoomScale="110" zoomScaleNormal="110" workbookViewId="0">
      <selection activeCell="G140" sqref="G140:G144"/>
    </sheetView>
  </sheetViews>
  <sheetFormatPr baseColWidth="10" defaultRowHeight="15" x14ac:dyDescent="0.25"/>
  <cols>
    <col min="1" max="1" width="10.7109375" style="7" customWidth="1"/>
    <col min="2" max="2" width="21.28515625" style="7" bestFit="1" customWidth="1"/>
    <col min="3" max="3" width="21.7109375" style="9" bestFit="1" customWidth="1"/>
    <col min="4" max="4" width="20.42578125" style="9" bestFit="1" customWidth="1"/>
    <col min="5" max="5" width="37.5703125" style="7" bestFit="1" customWidth="1"/>
    <col min="6" max="6" width="9.5703125" style="8" bestFit="1" customWidth="1"/>
    <col min="7" max="7" width="7.7109375" style="8" bestFit="1" customWidth="1"/>
    <col min="8" max="8" width="24.85546875" bestFit="1" customWidth="1"/>
    <col min="9" max="9" width="8" bestFit="1" customWidth="1"/>
    <col min="10" max="10" width="25.7109375" bestFit="1" customWidth="1"/>
    <col min="11" max="11" width="24" bestFit="1" customWidth="1"/>
    <col min="12" max="12" width="9.5703125" bestFit="1" customWidth="1"/>
    <col min="13" max="13" width="12.7109375" bestFit="1" customWidth="1"/>
  </cols>
  <sheetData>
    <row r="1" spans="1:14" x14ac:dyDescent="0.25">
      <c r="A1" s="12" t="s">
        <v>1</v>
      </c>
      <c r="B1" s="12" t="s">
        <v>2</v>
      </c>
      <c r="C1" s="13" t="s">
        <v>24</v>
      </c>
      <c r="D1" s="13" t="s">
        <v>25</v>
      </c>
      <c r="E1" s="12" t="s">
        <v>26</v>
      </c>
      <c r="F1" s="14" t="s">
        <v>27</v>
      </c>
      <c r="G1" s="14" t="s">
        <v>0</v>
      </c>
    </row>
    <row r="2" spans="1:14" x14ac:dyDescent="0.25">
      <c r="A2" s="12" t="s">
        <v>48</v>
      </c>
      <c r="B2" s="12" t="s">
        <v>59</v>
      </c>
      <c r="C2" s="55">
        <v>44562</v>
      </c>
      <c r="D2" s="55" t="s">
        <v>67</v>
      </c>
      <c r="E2" s="12" t="s">
        <v>61</v>
      </c>
      <c r="F2" s="14">
        <v>2.0590000000000002</v>
      </c>
      <c r="G2" s="14">
        <v>0</v>
      </c>
    </row>
    <row r="3" spans="1:14" x14ac:dyDescent="0.25">
      <c r="A3" s="12" t="s">
        <v>48</v>
      </c>
      <c r="B3" s="12" t="s">
        <v>59</v>
      </c>
      <c r="C3" s="55">
        <v>44562</v>
      </c>
      <c r="D3" s="55" t="s">
        <v>67</v>
      </c>
      <c r="E3" s="12" t="s">
        <v>62</v>
      </c>
      <c r="F3" s="14">
        <v>8.5000000000000006E-2</v>
      </c>
      <c r="G3" s="14">
        <v>0</v>
      </c>
    </row>
    <row r="4" spans="1:14" x14ac:dyDescent="0.25">
      <c r="A4" s="12" t="s">
        <v>48</v>
      </c>
      <c r="B4" s="12" t="s">
        <v>59</v>
      </c>
      <c r="C4" s="55">
        <v>44562</v>
      </c>
      <c r="D4" s="55" t="s">
        <v>67</v>
      </c>
      <c r="E4" s="12" t="s">
        <v>63</v>
      </c>
      <c r="F4" s="14">
        <v>4.6139999999999999</v>
      </c>
      <c r="G4" s="14">
        <v>0</v>
      </c>
    </row>
    <row r="5" spans="1:14" x14ac:dyDescent="0.25">
      <c r="A5" s="12" t="s">
        <v>48</v>
      </c>
      <c r="B5" s="12" t="s">
        <v>59</v>
      </c>
      <c r="C5" s="55">
        <v>44562</v>
      </c>
      <c r="D5" s="55" t="s">
        <v>67</v>
      </c>
      <c r="E5" s="12" t="s">
        <v>64</v>
      </c>
      <c r="F5" s="14">
        <v>3.964</v>
      </c>
      <c r="G5" s="14">
        <v>0</v>
      </c>
    </row>
    <row r="6" spans="1:14" x14ac:dyDescent="0.25">
      <c r="A6" s="12" t="s">
        <v>48</v>
      </c>
      <c r="B6" s="12" t="s">
        <v>59</v>
      </c>
      <c r="C6" s="55">
        <v>44562</v>
      </c>
      <c r="D6" s="55" t="s">
        <v>67</v>
      </c>
      <c r="E6" s="12" t="s">
        <v>65</v>
      </c>
      <c r="F6" s="14">
        <v>1.601</v>
      </c>
      <c r="G6" s="14">
        <v>0</v>
      </c>
    </row>
    <row r="7" spans="1:14" x14ac:dyDescent="0.25">
      <c r="A7" s="12" t="s">
        <v>48</v>
      </c>
      <c r="B7" s="12" t="s">
        <v>59</v>
      </c>
      <c r="C7" s="55">
        <v>44562</v>
      </c>
      <c r="D7" s="55" t="s">
        <v>67</v>
      </c>
      <c r="E7" s="12" t="s">
        <v>66</v>
      </c>
      <c r="F7" s="14">
        <v>0</v>
      </c>
      <c r="G7" s="14">
        <v>1.0720000000000001</v>
      </c>
    </row>
    <row r="8" spans="1:14" x14ac:dyDescent="0.25">
      <c r="A8" s="12" t="s">
        <v>48</v>
      </c>
      <c r="B8" s="12" t="s">
        <v>60</v>
      </c>
      <c r="C8" s="55">
        <v>44562</v>
      </c>
      <c r="D8" s="55" t="s">
        <v>67</v>
      </c>
      <c r="E8" s="12" t="s">
        <v>61</v>
      </c>
      <c r="F8" s="14">
        <v>17.779</v>
      </c>
      <c r="G8" s="14">
        <v>0</v>
      </c>
    </row>
    <row r="9" spans="1:14" x14ac:dyDescent="0.25">
      <c r="A9" s="12" t="s">
        <v>48</v>
      </c>
      <c r="B9" s="12" t="s">
        <v>60</v>
      </c>
      <c r="C9" s="55">
        <v>44562</v>
      </c>
      <c r="D9" s="55" t="s">
        <v>67</v>
      </c>
      <c r="E9" s="12" t="s">
        <v>62</v>
      </c>
      <c r="F9" s="14">
        <v>8.7999999999999995E-2</v>
      </c>
      <c r="G9" s="14">
        <v>0</v>
      </c>
    </row>
    <row r="10" spans="1:14" x14ac:dyDescent="0.25">
      <c r="A10" s="12" t="s">
        <v>48</v>
      </c>
      <c r="B10" s="12" t="s">
        <v>60</v>
      </c>
      <c r="C10" s="55">
        <v>44562</v>
      </c>
      <c r="D10" s="55" t="s">
        <v>67</v>
      </c>
      <c r="E10" s="12" t="s">
        <v>63</v>
      </c>
      <c r="F10" s="14">
        <v>50.786000000000001</v>
      </c>
      <c r="G10" s="14">
        <v>0</v>
      </c>
    </row>
    <row r="11" spans="1:14" x14ac:dyDescent="0.25">
      <c r="A11" s="12" t="s">
        <v>48</v>
      </c>
      <c r="B11" s="12" t="s">
        <v>60</v>
      </c>
      <c r="C11" s="55">
        <v>44562</v>
      </c>
      <c r="D11" s="55" t="s">
        <v>67</v>
      </c>
      <c r="E11" s="12" t="s">
        <v>64</v>
      </c>
      <c r="F11" s="14">
        <v>11.815</v>
      </c>
      <c r="G11" s="14">
        <v>0</v>
      </c>
    </row>
    <row r="12" spans="1:14" x14ac:dyDescent="0.25">
      <c r="A12" s="12" t="s">
        <v>48</v>
      </c>
      <c r="B12" s="12" t="s">
        <v>60</v>
      </c>
      <c r="C12" s="55">
        <v>44562</v>
      </c>
      <c r="D12" s="55" t="s">
        <v>67</v>
      </c>
      <c r="E12" s="12" t="s">
        <v>65</v>
      </c>
      <c r="F12" s="14">
        <v>9.4109999999999996</v>
      </c>
      <c r="G12" s="14">
        <v>0</v>
      </c>
      <c r="I12" s="3"/>
      <c r="J12" s="4"/>
      <c r="K12" s="5"/>
      <c r="L12" s="5"/>
      <c r="M12" s="5"/>
      <c r="N12" s="6"/>
    </row>
    <row r="13" spans="1:14" x14ac:dyDescent="0.25">
      <c r="A13" s="12" t="s">
        <v>48</v>
      </c>
      <c r="B13" s="12" t="s">
        <v>60</v>
      </c>
      <c r="C13" s="55">
        <v>44562</v>
      </c>
      <c r="D13" s="55" t="s">
        <v>67</v>
      </c>
      <c r="E13" s="12" t="s">
        <v>66</v>
      </c>
      <c r="F13" s="14">
        <v>0</v>
      </c>
      <c r="G13" s="14">
        <v>52.363999999999997</v>
      </c>
      <c r="I13" s="3"/>
      <c r="J13" s="4"/>
      <c r="K13" s="5"/>
      <c r="L13" s="5"/>
      <c r="M13" s="5"/>
      <c r="N13" s="6"/>
    </row>
    <row r="14" spans="1:14" x14ac:dyDescent="0.25">
      <c r="A14" s="12" t="s">
        <v>73</v>
      </c>
      <c r="B14" s="12" t="s">
        <v>59</v>
      </c>
      <c r="C14" s="55">
        <v>44563</v>
      </c>
      <c r="D14" s="55" t="s">
        <v>79</v>
      </c>
      <c r="E14" s="12" t="s">
        <v>61</v>
      </c>
      <c r="F14" s="14">
        <v>1.964</v>
      </c>
      <c r="G14" s="14">
        <v>0</v>
      </c>
      <c r="I14" s="3"/>
      <c r="J14" s="4"/>
      <c r="K14" s="5"/>
      <c r="L14" s="5"/>
      <c r="M14" s="5"/>
      <c r="N14" s="6"/>
    </row>
    <row r="15" spans="1:14" x14ac:dyDescent="0.25">
      <c r="A15" s="12" t="s">
        <v>73</v>
      </c>
      <c r="B15" s="12" t="s">
        <v>59</v>
      </c>
      <c r="C15" s="55">
        <v>44563</v>
      </c>
      <c r="D15" s="55" t="s">
        <v>79</v>
      </c>
      <c r="E15" s="12" t="s">
        <v>62</v>
      </c>
      <c r="F15" s="14">
        <v>7.6999999999999999E-2</v>
      </c>
      <c r="G15" s="14">
        <v>0</v>
      </c>
      <c r="I15" s="3"/>
      <c r="J15" s="4"/>
      <c r="K15" s="5"/>
      <c r="L15" s="5"/>
      <c r="M15" s="5"/>
      <c r="N15" s="6"/>
    </row>
    <row r="16" spans="1:14" x14ac:dyDescent="0.25">
      <c r="A16" s="12" t="s">
        <v>73</v>
      </c>
      <c r="B16" s="12" t="s">
        <v>59</v>
      </c>
      <c r="C16" s="55">
        <v>44563</v>
      </c>
      <c r="D16" s="55" t="s">
        <v>79</v>
      </c>
      <c r="E16" s="12" t="s">
        <v>63</v>
      </c>
      <c r="F16" s="14">
        <v>4.2779999999999996</v>
      </c>
      <c r="G16" s="14">
        <v>0</v>
      </c>
      <c r="I16" s="3"/>
      <c r="J16" s="4"/>
      <c r="K16" s="5"/>
      <c r="L16" s="5"/>
      <c r="M16" s="5"/>
      <c r="N16" s="6"/>
    </row>
    <row r="17" spans="1:14" x14ac:dyDescent="0.25">
      <c r="A17" s="12" t="s">
        <v>73</v>
      </c>
      <c r="B17" s="12" t="s">
        <v>59</v>
      </c>
      <c r="C17" s="55">
        <v>44563</v>
      </c>
      <c r="D17" s="55" t="s">
        <v>79</v>
      </c>
      <c r="E17" s="12" t="s">
        <v>64</v>
      </c>
      <c r="F17" s="14">
        <v>4.2809999999999997</v>
      </c>
      <c r="G17" s="14">
        <v>0</v>
      </c>
      <c r="I17" s="3"/>
      <c r="J17" s="4"/>
      <c r="K17" s="5"/>
      <c r="L17" s="5"/>
      <c r="M17" s="5"/>
      <c r="N17" s="6"/>
    </row>
    <row r="18" spans="1:14" ht="15.75" x14ac:dyDescent="0.25">
      <c r="A18" s="12" t="s">
        <v>73</v>
      </c>
      <c r="B18" s="12" t="s">
        <v>59</v>
      </c>
      <c r="C18" s="55">
        <v>44563</v>
      </c>
      <c r="D18" s="55" t="s">
        <v>79</v>
      </c>
      <c r="E18" s="12" t="s">
        <v>65</v>
      </c>
      <c r="F18" s="14">
        <v>1.4970000000000001</v>
      </c>
      <c r="G18" s="14">
        <v>0</v>
      </c>
      <c r="H18" s="2"/>
      <c r="I18" s="3"/>
      <c r="J18" s="4"/>
      <c r="K18" s="5"/>
      <c r="L18" s="5"/>
      <c r="M18" s="5"/>
      <c r="N18" s="6"/>
    </row>
    <row r="19" spans="1:14" ht="15.75" x14ac:dyDescent="0.25">
      <c r="A19" s="12" t="s">
        <v>73</v>
      </c>
      <c r="B19" s="12" t="s">
        <v>59</v>
      </c>
      <c r="C19" s="55">
        <v>44563</v>
      </c>
      <c r="D19" s="55" t="s">
        <v>79</v>
      </c>
      <c r="E19" s="12" t="s">
        <v>66</v>
      </c>
      <c r="F19" s="14">
        <v>0</v>
      </c>
      <c r="G19" s="14">
        <v>1.2070000000000001</v>
      </c>
      <c r="H19" s="2"/>
      <c r="I19" s="3"/>
      <c r="J19" s="4"/>
      <c r="K19" s="5"/>
      <c r="L19" s="5"/>
      <c r="M19" s="5"/>
      <c r="N19" s="6"/>
    </row>
    <row r="20" spans="1:14" ht="15.75" x14ac:dyDescent="0.25">
      <c r="A20" s="12" t="s">
        <v>73</v>
      </c>
      <c r="B20" s="12" t="s">
        <v>60</v>
      </c>
      <c r="C20" s="55">
        <v>44563</v>
      </c>
      <c r="D20" s="55" t="s">
        <v>79</v>
      </c>
      <c r="E20" s="12" t="s">
        <v>61</v>
      </c>
      <c r="F20" s="14">
        <v>14.614000000000001</v>
      </c>
      <c r="G20" s="14">
        <v>0</v>
      </c>
      <c r="H20" s="2"/>
      <c r="I20" s="3"/>
      <c r="J20" s="4"/>
      <c r="K20" s="5"/>
      <c r="L20" s="5"/>
      <c r="M20" s="5"/>
      <c r="N20" s="6"/>
    </row>
    <row r="21" spans="1:14" ht="15.75" x14ac:dyDescent="0.25">
      <c r="A21" s="12" t="s">
        <v>73</v>
      </c>
      <c r="B21" s="12" t="s">
        <v>60</v>
      </c>
      <c r="C21" s="55">
        <v>44563</v>
      </c>
      <c r="D21" s="55" t="s">
        <v>79</v>
      </c>
      <c r="E21" s="12" t="s">
        <v>62</v>
      </c>
      <c r="F21" s="14">
        <v>0</v>
      </c>
      <c r="G21" s="14">
        <v>0</v>
      </c>
      <c r="H21" s="2"/>
      <c r="I21" s="3"/>
      <c r="J21" s="4"/>
      <c r="K21" s="5"/>
      <c r="L21" s="5"/>
      <c r="M21" s="5"/>
      <c r="N21" s="6"/>
    </row>
    <row r="22" spans="1:14" ht="15.75" x14ac:dyDescent="0.25">
      <c r="A22" s="12" t="s">
        <v>73</v>
      </c>
      <c r="B22" s="12" t="s">
        <v>60</v>
      </c>
      <c r="C22" s="55">
        <v>44563</v>
      </c>
      <c r="D22" s="55" t="s">
        <v>79</v>
      </c>
      <c r="E22" s="12" t="s">
        <v>63</v>
      </c>
      <c r="F22" s="14">
        <v>38.356999999999999</v>
      </c>
      <c r="G22" s="14">
        <v>0</v>
      </c>
      <c r="H22" s="2"/>
      <c r="I22" s="3"/>
      <c r="J22" s="4"/>
      <c r="K22" s="5"/>
      <c r="L22" s="5"/>
      <c r="M22" s="5"/>
      <c r="N22" s="6"/>
    </row>
    <row r="23" spans="1:14" ht="15.75" x14ac:dyDescent="0.25">
      <c r="A23" s="12" t="s">
        <v>73</v>
      </c>
      <c r="B23" s="12" t="s">
        <v>60</v>
      </c>
      <c r="C23" s="55">
        <v>44563</v>
      </c>
      <c r="D23" s="55" t="s">
        <v>79</v>
      </c>
      <c r="E23" s="12" t="s">
        <v>64</v>
      </c>
      <c r="F23" s="14">
        <v>8.0210000000000008</v>
      </c>
      <c r="G23" s="14">
        <v>0</v>
      </c>
      <c r="H23" s="2"/>
      <c r="I23" s="3"/>
      <c r="J23" s="4"/>
      <c r="K23" s="5"/>
      <c r="L23" s="5"/>
      <c r="M23" s="5"/>
      <c r="N23" s="6"/>
    </row>
    <row r="24" spans="1:14" ht="15.75" x14ac:dyDescent="0.25">
      <c r="A24" s="12" t="s">
        <v>73</v>
      </c>
      <c r="B24" s="12" t="s">
        <v>60</v>
      </c>
      <c r="C24" s="55">
        <v>44563</v>
      </c>
      <c r="D24" s="55" t="s">
        <v>79</v>
      </c>
      <c r="E24" s="12" t="s">
        <v>65</v>
      </c>
      <c r="F24" s="14">
        <v>8.1579999999999995</v>
      </c>
      <c r="G24" s="14">
        <v>0</v>
      </c>
      <c r="H24" s="2"/>
      <c r="I24" s="3"/>
      <c r="J24" s="4"/>
      <c r="K24" s="5"/>
      <c r="L24" s="5"/>
      <c r="M24" s="5"/>
      <c r="N24" s="6"/>
    </row>
    <row r="25" spans="1:14" ht="15.75" x14ac:dyDescent="0.25">
      <c r="A25" s="12" t="s">
        <v>73</v>
      </c>
      <c r="B25" s="12" t="s">
        <v>60</v>
      </c>
      <c r="C25" s="55">
        <v>44563</v>
      </c>
      <c r="D25" s="55" t="s">
        <v>79</v>
      </c>
      <c r="E25" s="12" t="s">
        <v>66</v>
      </c>
      <c r="F25" s="14">
        <v>0</v>
      </c>
      <c r="G25" s="14">
        <v>37.524000000000001</v>
      </c>
      <c r="H25" s="2"/>
      <c r="I25" s="3"/>
      <c r="J25" s="4"/>
      <c r="K25" s="5"/>
      <c r="L25" s="5"/>
      <c r="M25" s="5"/>
      <c r="N25" s="6"/>
    </row>
    <row r="26" spans="1:14" ht="15.75" x14ac:dyDescent="0.25">
      <c r="A26" s="12" t="s">
        <v>80</v>
      </c>
      <c r="B26" s="12" t="s">
        <v>59</v>
      </c>
      <c r="C26" s="55">
        <v>44564</v>
      </c>
      <c r="D26" s="55" t="s">
        <v>84</v>
      </c>
      <c r="E26" s="12" t="s">
        <v>61</v>
      </c>
      <c r="F26" s="14">
        <v>1.859</v>
      </c>
      <c r="G26" s="14">
        <v>0</v>
      </c>
      <c r="H26" s="2"/>
      <c r="I26" s="3"/>
      <c r="J26" s="4"/>
      <c r="K26" s="5"/>
      <c r="L26" s="5"/>
      <c r="M26" s="5"/>
      <c r="N26" s="6"/>
    </row>
    <row r="27" spans="1:14" ht="15.75" x14ac:dyDescent="0.25">
      <c r="A27" s="12" t="s">
        <v>80</v>
      </c>
      <c r="B27" s="12" t="s">
        <v>59</v>
      </c>
      <c r="C27" s="55">
        <v>44564</v>
      </c>
      <c r="D27" s="55" t="s">
        <v>84</v>
      </c>
      <c r="E27" s="12" t="s">
        <v>62</v>
      </c>
      <c r="F27" s="14">
        <v>1.2999999999999999E-2</v>
      </c>
      <c r="G27" s="14">
        <v>0</v>
      </c>
      <c r="H27" s="2"/>
      <c r="I27" s="3"/>
      <c r="J27" s="4"/>
      <c r="K27" s="5"/>
      <c r="L27" s="5"/>
      <c r="M27" s="5"/>
      <c r="N27" s="6"/>
    </row>
    <row r="28" spans="1:14" x14ac:dyDescent="0.25">
      <c r="A28" s="12" t="s">
        <v>80</v>
      </c>
      <c r="B28" s="12" t="s">
        <v>59</v>
      </c>
      <c r="C28" s="55">
        <v>44564</v>
      </c>
      <c r="D28" s="55" t="s">
        <v>84</v>
      </c>
      <c r="E28" s="12" t="s">
        <v>63</v>
      </c>
      <c r="F28" s="14">
        <v>4.3150000000000004</v>
      </c>
      <c r="G28" s="14">
        <v>0</v>
      </c>
      <c r="N28" s="6"/>
    </row>
    <row r="29" spans="1:14" x14ac:dyDescent="0.25">
      <c r="A29" s="12" t="s">
        <v>80</v>
      </c>
      <c r="B29" s="12" t="s">
        <v>59</v>
      </c>
      <c r="C29" s="55">
        <v>44564</v>
      </c>
      <c r="D29" s="55" t="s">
        <v>84</v>
      </c>
      <c r="E29" s="12" t="s">
        <v>64</v>
      </c>
      <c r="F29" s="14">
        <v>3.6379999999999999</v>
      </c>
      <c r="G29" s="14">
        <v>0</v>
      </c>
      <c r="N29" s="6"/>
    </row>
    <row r="30" spans="1:14" x14ac:dyDescent="0.25">
      <c r="A30" s="12" t="s">
        <v>80</v>
      </c>
      <c r="B30" s="12" t="s">
        <v>59</v>
      </c>
      <c r="C30" s="55">
        <v>44564</v>
      </c>
      <c r="D30" s="55" t="s">
        <v>84</v>
      </c>
      <c r="E30" s="12" t="s">
        <v>65</v>
      </c>
      <c r="F30" s="14">
        <v>1.5660000000000001</v>
      </c>
      <c r="G30" s="14">
        <v>0</v>
      </c>
    </row>
    <row r="31" spans="1:14" x14ac:dyDescent="0.25">
      <c r="A31" s="12" t="s">
        <v>80</v>
      </c>
      <c r="B31" s="12" t="s">
        <v>59</v>
      </c>
      <c r="C31" s="55">
        <v>44564</v>
      </c>
      <c r="D31" s="55" t="s">
        <v>84</v>
      </c>
      <c r="E31" s="12" t="s">
        <v>66</v>
      </c>
      <c r="F31" s="14">
        <v>0</v>
      </c>
      <c r="G31" s="14">
        <v>0.97899999999999998</v>
      </c>
    </row>
    <row r="32" spans="1:14" x14ac:dyDescent="0.25">
      <c r="A32" s="12" t="s">
        <v>80</v>
      </c>
      <c r="B32" s="12" t="s">
        <v>60</v>
      </c>
      <c r="C32" s="55">
        <v>44564</v>
      </c>
      <c r="D32" s="55" t="s">
        <v>84</v>
      </c>
      <c r="E32" s="12" t="s">
        <v>61</v>
      </c>
      <c r="F32" s="14">
        <v>16.835999999999999</v>
      </c>
      <c r="G32" s="14">
        <v>0</v>
      </c>
    </row>
    <row r="33" spans="1:7" x14ac:dyDescent="0.25">
      <c r="A33" s="12" t="s">
        <v>80</v>
      </c>
      <c r="B33" s="12" t="s">
        <v>60</v>
      </c>
      <c r="C33" s="55">
        <v>44564</v>
      </c>
      <c r="D33" s="55" t="s">
        <v>84</v>
      </c>
      <c r="E33" s="12" t="s">
        <v>62</v>
      </c>
      <c r="F33" s="14">
        <v>3.5000000000000003E-2</v>
      </c>
      <c r="G33" s="14">
        <v>0</v>
      </c>
    </row>
    <row r="34" spans="1:7" x14ac:dyDescent="0.25">
      <c r="A34" s="12" t="s">
        <v>80</v>
      </c>
      <c r="B34" s="12" t="s">
        <v>60</v>
      </c>
      <c r="C34" s="55">
        <v>44564</v>
      </c>
      <c r="D34" s="55" t="s">
        <v>84</v>
      </c>
      <c r="E34" s="12" t="s">
        <v>63</v>
      </c>
      <c r="F34" s="14">
        <v>39.280999999999999</v>
      </c>
      <c r="G34" s="14">
        <v>0</v>
      </c>
    </row>
    <row r="35" spans="1:7" x14ac:dyDescent="0.25">
      <c r="A35" s="12" t="s">
        <v>80</v>
      </c>
      <c r="B35" s="12" t="s">
        <v>60</v>
      </c>
      <c r="C35" s="55">
        <v>44564</v>
      </c>
      <c r="D35" s="55" t="s">
        <v>84</v>
      </c>
      <c r="E35" s="12" t="s">
        <v>64</v>
      </c>
      <c r="F35" s="14">
        <v>6.4859999999999998</v>
      </c>
      <c r="G35" s="14">
        <v>0</v>
      </c>
    </row>
    <row r="36" spans="1:7" x14ac:dyDescent="0.25">
      <c r="A36" s="12" t="s">
        <v>80</v>
      </c>
      <c r="B36" s="12" t="s">
        <v>60</v>
      </c>
      <c r="C36" s="55">
        <v>44564</v>
      </c>
      <c r="D36" s="55" t="s">
        <v>84</v>
      </c>
      <c r="E36" s="12" t="s">
        <v>65</v>
      </c>
      <c r="F36" s="14">
        <v>8.76</v>
      </c>
      <c r="G36" s="14">
        <v>0</v>
      </c>
    </row>
    <row r="37" spans="1:7" x14ac:dyDescent="0.25">
      <c r="A37" s="12" t="s">
        <v>80</v>
      </c>
      <c r="B37" s="12" t="s">
        <v>60</v>
      </c>
      <c r="C37" s="55">
        <v>44564</v>
      </c>
      <c r="D37" s="55" t="s">
        <v>84</v>
      </c>
      <c r="E37" s="12" t="s">
        <v>66</v>
      </c>
      <c r="F37" s="14">
        <v>0</v>
      </c>
      <c r="G37" s="14">
        <v>37.430999999999997</v>
      </c>
    </row>
    <row r="38" spans="1:7" x14ac:dyDescent="0.25">
      <c r="A38" s="12" t="s">
        <v>85</v>
      </c>
      <c r="B38" s="12" t="s">
        <v>59</v>
      </c>
      <c r="C38" s="55">
        <v>44565</v>
      </c>
      <c r="D38" s="13" t="s">
        <v>86</v>
      </c>
      <c r="E38" s="12" t="s">
        <v>61</v>
      </c>
      <c r="F38" s="14">
        <v>1.546</v>
      </c>
      <c r="G38" s="14">
        <v>0</v>
      </c>
    </row>
    <row r="39" spans="1:7" x14ac:dyDescent="0.25">
      <c r="A39" s="12" t="s">
        <v>85</v>
      </c>
      <c r="B39" s="12" t="s">
        <v>59</v>
      </c>
      <c r="C39" s="55">
        <v>44565</v>
      </c>
      <c r="D39" s="13" t="s">
        <v>86</v>
      </c>
      <c r="E39" s="12" t="s">
        <v>62</v>
      </c>
      <c r="F39" s="14">
        <v>3.0000000000000001E-3</v>
      </c>
      <c r="G39" s="14">
        <v>0</v>
      </c>
    </row>
    <row r="40" spans="1:7" x14ac:dyDescent="0.25">
      <c r="A40" s="12" t="s">
        <v>85</v>
      </c>
      <c r="B40" s="12" t="s">
        <v>59</v>
      </c>
      <c r="C40" s="55">
        <v>44565</v>
      </c>
      <c r="D40" s="13" t="s">
        <v>86</v>
      </c>
      <c r="E40" s="12" t="s">
        <v>63</v>
      </c>
      <c r="F40" s="14">
        <v>2.9870000000000001</v>
      </c>
      <c r="G40" s="14">
        <v>0</v>
      </c>
    </row>
    <row r="41" spans="1:7" x14ac:dyDescent="0.25">
      <c r="A41" s="12" t="s">
        <v>85</v>
      </c>
      <c r="B41" s="12" t="s">
        <v>59</v>
      </c>
      <c r="C41" s="55">
        <v>44565</v>
      </c>
      <c r="D41" s="13" t="s">
        <v>86</v>
      </c>
      <c r="E41" s="12" t="s">
        <v>64</v>
      </c>
      <c r="F41" s="14">
        <v>2.625</v>
      </c>
      <c r="G41" s="14">
        <v>0</v>
      </c>
    </row>
    <row r="42" spans="1:7" x14ac:dyDescent="0.25">
      <c r="A42" s="12" t="s">
        <v>85</v>
      </c>
      <c r="B42" s="12" t="s">
        <v>59</v>
      </c>
      <c r="C42" s="55">
        <v>44565</v>
      </c>
      <c r="D42" s="13" t="s">
        <v>86</v>
      </c>
      <c r="E42" s="12" t="s">
        <v>65</v>
      </c>
      <c r="F42" s="14">
        <v>1.121</v>
      </c>
      <c r="G42" s="14">
        <v>0</v>
      </c>
    </row>
    <row r="43" spans="1:7" x14ac:dyDescent="0.25">
      <c r="A43" s="12" t="s">
        <v>85</v>
      </c>
      <c r="B43" s="12" t="s">
        <v>59</v>
      </c>
      <c r="C43" s="55">
        <v>44565</v>
      </c>
      <c r="D43" s="13" t="s">
        <v>86</v>
      </c>
      <c r="E43" s="12" t="s">
        <v>66</v>
      </c>
      <c r="F43" s="14">
        <v>0</v>
      </c>
      <c r="G43" s="14">
        <v>0.63600000000000001</v>
      </c>
    </row>
    <row r="44" spans="1:7" x14ac:dyDescent="0.25">
      <c r="A44" s="12" t="s">
        <v>85</v>
      </c>
      <c r="B44" s="12" t="s">
        <v>60</v>
      </c>
      <c r="C44" s="55">
        <v>44565</v>
      </c>
      <c r="D44" s="13" t="s">
        <v>86</v>
      </c>
      <c r="E44" s="12" t="s">
        <v>61</v>
      </c>
      <c r="F44" s="14">
        <v>15.279</v>
      </c>
      <c r="G44" s="14">
        <v>0</v>
      </c>
    </row>
    <row r="45" spans="1:7" x14ac:dyDescent="0.25">
      <c r="A45" s="12" t="s">
        <v>85</v>
      </c>
      <c r="B45" s="12" t="s">
        <v>60</v>
      </c>
      <c r="C45" s="55">
        <v>44565</v>
      </c>
      <c r="D45" s="13" t="s">
        <v>86</v>
      </c>
      <c r="E45" s="12" t="s">
        <v>62</v>
      </c>
      <c r="F45" s="14">
        <v>8.5000000000000006E-2</v>
      </c>
      <c r="G45" s="14">
        <v>0</v>
      </c>
    </row>
    <row r="46" spans="1:7" x14ac:dyDescent="0.25">
      <c r="A46" s="12" t="s">
        <v>85</v>
      </c>
      <c r="B46" s="12" t="s">
        <v>60</v>
      </c>
      <c r="C46" s="55">
        <v>44565</v>
      </c>
      <c r="D46" s="13" t="s">
        <v>86</v>
      </c>
      <c r="E46" s="12" t="s">
        <v>63</v>
      </c>
      <c r="F46" s="14">
        <v>31.954999999999998</v>
      </c>
      <c r="G46" s="14">
        <v>0</v>
      </c>
    </row>
    <row r="47" spans="1:7" x14ac:dyDescent="0.25">
      <c r="A47" s="12" t="s">
        <v>85</v>
      </c>
      <c r="B47" s="12" t="s">
        <v>60</v>
      </c>
      <c r="C47" s="55">
        <v>44565</v>
      </c>
      <c r="D47" s="13" t="s">
        <v>86</v>
      </c>
      <c r="E47" s="12" t="s">
        <v>64</v>
      </c>
      <c r="F47" s="14">
        <v>8.66</v>
      </c>
      <c r="G47" s="14">
        <v>0</v>
      </c>
    </row>
    <row r="48" spans="1:7" x14ac:dyDescent="0.25">
      <c r="A48" s="12" t="s">
        <v>85</v>
      </c>
      <c r="B48" s="12" t="s">
        <v>60</v>
      </c>
      <c r="C48" s="55">
        <v>44565</v>
      </c>
      <c r="D48" s="13" t="s">
        <v>86</v>
      </c>
      <c r="E48" s="12" t="s">
        <v>65</v>
      </c>
      <c r="F48" s="14">
        <v>8.3979999999999997</v>
      </c>
      <c r="G48" s="14">
        <v>0</v>
      </c>
    </row>
    <row r="49" spans="1:7" x14ac:dyDescent="0.25">
      <c r="A49" s="12" t="s">
        <v>85</v>
      </c>
      <c r="B49" s="12" t="s">
        <v>60</v>
      </c>
      <c r="C49" s="55">
        <v>44565</v>
      </c>
      <c r="D49" s="13" t="s">
        <v>86</v>
      </c>
      <c r="E49" s="12" t="s">
        <v>66</v>
      </c>
      <c r="F49" s="14">
        <v>0</v>
      </c>
      <c r="G49" s="14">
        <v>37.764000000000003</v>
      </c>
    </row>
    <row r="50" spans="1:7" x14ac:dyDescent="0.25">
      <c r="A50" s="12" t="s">
        <v>92</v>
      </c>
      <c r="B50" s="12" t="s">
        <v>59</v>
      </c>
      <c r="C50" s="55">
        <v>44566</v>
      </c>
      <c r="D50" s="55" t="s">
        <v>94</v>
      </c>
      <c r="E50" s="12" t="s">
        <v>61</v>
      </c>
      <c r="F50" s="14">
        <v>1.0229999999999999</v>
      </c>
      <c r="G50" s="14">
        <v>0</v>
      </c>
    </row>
    <row r="51" spans="1:7" x14ac:dyDescent="0.25">
      <c r="A51" s="12" t="s">
        <v>92</v>
      </c>
      <c r="B51" s="12" t="s">
        <v>59</v>
      </c>
      <c r="C51" s="55">
        <v>44566</v>
      </c>
      <c r="D51" s="55" t="s">
        <v>94</v>
      </c>
      <c r="E51" s="12" t="s">
        <v>62</v>
      </c>
      <c r="F51" s="14">
        <v>0.01</v>
      </c>
      <c r="G51" s="14">
        <v>0</v>
      </c>
    </row>
    <row r="52" spans="1:7" x14ac:dyDescent="0.25">
      <c r="A52" s="12" t="s">
        <v>92</v>
      </c>
      <c r="B52" s="12" t="s">
        <v>59</v>
      </c>
      <c r="C52" s="55">
        <v>44566</v>
      </c>
      <c r="D52" s="55" t="s">
        <v>94</v>
      </c>
      <c r="E52" s="12" t="s">
        <v>63</v>
      </c>
      <c r="F52" s="14">
        <v>2.1709999999999998</v>
      </c>
      <c r="G52" s="14">
        <v>0</v>
      </c>
    </row>
    <row r="53" spans="1:7" x14ac:dyDescent="0.25">
      <c r="A53" s="12" t="s">
        <v>92</v>
      </c>
      <c r="B53" s="12" t="s">
        <v>59</v>
      </c>
      <c r="C53" s="55">
        <v>44566</v>
      </c>
      <c r="D53" s="55" t="s">
        <v>94</v>
      </c>
      <c r="E53" s="12" t="s">
        <v>64</v>
      </c>
      <c r="F53" s="14">
        <v>1.92</v>
      </c>
      <c r="G53" s="14">
        <v>0</v>
      </c>
    </row>
    <row r="54" spans="1:7" x14ac:dyDescent="0.25">
      <c r="A54" s="12" t="s">
        <v>92</v>
      </c>
      <c r="B54" s="12" t="s">
        <v>59</v>
      </c>
      <c r="C54" s="55">
        <v>44566</v>
      </c>
      <c r="D54" s="55" t="s">
        <v>94</v>
      </c>
      <c r="E54" s="12" t="s">
        <v>65</v>
      </c>
      <c r="F54" s="14">
        <v>0.88100000000000001</v>
      </c>
      <c r="G54" s="14">
        <v>0</v>
      </c>
    </row>
    <row r="55" spans="1:7" x14ac:dyDescent="0.25">
      <c r="A55" s="12" t="s">
        <v>92</v>
      </c>
      <c r="B55" s="12" t="s">
        <v>59</v>
      </c>
      <c r="C55" s="55">
        <v>44566</v>
      </c>
      <c r="D55" s="55" t="s">
        <v>94</v>
      </c>
      <c r="E55" s="12" t="s">
        <v>66</v>
      </c>
      <c r="F55" s="14">
        <v>0</v>
      </c>
      <c r="G55" s="14">
        <v>0.45600000000000002</v>
      </c>
    </row>
    <row r="56" spans="1:7" x14ac:dyDescent="0.25">
      <c r="A56" s="12" t="s">
        <v>92</v>
      </c>
      <c r="B56" s="12" t="s">
        <v>60</v>
      </c>
      <c r="C56" s="55">
        <v>44566</v>
      </c>
      <c r="D56" s="55" t="s">
        <v>94</v>
      </c>
      <c r="E56" s="12" t="s">
        <v>61</v>
      </c>
      <c r="F56" s="14">
        <v>17.684000000000001</v>
      </c>
      <c r="G56" s="14">
        <v>0</v>
      </c>
    </row>
    <row r="57" spans="1:7" x14ac:dyDescent="0.25">
      <c r="A57" s="12" t="s">
        <v>92</v>
      </c>
      <c r="B57" s="12" t="s">
        <v>60</v>
      </c>
      <c r="C57" s="55">
        <v>44566</v>
      </c>
      <c r="D57" s="55" t="s">
        <v>94</v>
      </c>
      <c r="E57" s="12" t="s">
        <v>62</v>
      </c>
      <c r="F57" s="14">
        <v>4.9000000000000002E-2</v>
      </c>
      <c r="G57" s="14">
        <v>0</v>
      </c>
    </row>
    <row r="58" spans="1:7" x14ac:dyDescent="0.25">
      <c r="A58" s="12" t="s">
        <v>92</v>
      </c>
      <c r="B58" s="12" t="s">
        <v>60</v>
      </c>
      <c r="C58" s="55">
        <v>44566</v>
      </c>
      <c r="D58" s="55" t="s">
        <v>94</v>
      </c>
      <c r="E58" s="12" t="s">
        <v>63</v>
      </c>
      <c r="F58" s="14">
        <v>36.46</v>
      </c>
      <c r="G58" s="14">
        <v>0</v>
      </c>
    </row>
    <row r="59" spans="1:7" x14ac:dyDescent="0.25">
      <c r="A59" s="12" t="s">
        <v>92</v>
      </c>
      <c r="B59" s="12" t="s">
        <v>60</v>
      </c>
      <c r="C59" s="55">
        <v>44566</v>
      </c>
      <c r="D59" s="55" t="s">
        <v>94</v>
      </c>
      <c r="E59" s="12" t="s">
        <v>64</v>
      </c>
      <c r="F59" s="14">
        <v>10.489000000000001</v>
      </c>
      <c r="G59" s="14">
        <v>0</v>
      </c>
    </row>
    <row r="60" spans="1:7" x14ac:dyDescent="0.25">
      <c r="A60" s="12" t="s">
        <v>92</v>
      </c>
      <c r="B60" s="12" t="s">
        <v>60</v>
      </c>
      <c r="C60" s="55">
        <v>44566</v>
      </c>
      <c r="D60" s="55" t="s">
        <v>94</v>
      </c>
      <c r="E60" s="12" t="s">
        <v>65</v>
      </c>
      <c r="F60" s="14">
        <v>9.4960000000000004</v>
      </c>
      <c r="G60" s="14">
        <v>0</v>
      </c>
    </row>
    <row r="61" spans="1:7" x14ac:dyDescent="0.25">
      <c r="A61" s="12" t="s">
        <v>92</v>
      </c>
      <c r="B61" s="12" t="s">
        <v>60</v>
      </c>
      <c r="C61" s="55">
        <v>44566</v>
      </c>
      <c r="D61" s="55" t="s">
        <v>94</v>
      </c>
      <c r="E61" s="12" t="s">
        <v>66</v>
      </c>
      <c r="F61" s="14">
        <v>0</v>
      </c>
      <c r="G61" s="14">
        <v>37.731000000000002</v>
      </c>
    </row>
    <row r="62" spans="1:7" x14ac:dyDescent="0.25">
      <c r="A62" s="13" t="s">
        <v>87</v>
      </c>
      <c r="B62" s="12" t="s">
        <v>59</v>
      </c>
      <c r="C62" s="55">
        <v>44567</v>
      </c>
      <c r="D62" s="13" t="s">
        <v>95</v>
      </c>
      <c r="E62" s="12" t="s">
        <v>61</v>
      </c>
      <c r="F62" s="14">
        <v>1.3620000000000001</v>
      </c>
      <c r="G62" s="14">
        <v>0</v>
      </c>
    </row>
    <row r="63" spans="1:7" x14ac:dyDescent="0.25">
      <c r="A63" s="13" t="s">
        <v>87</v>
      </c>
      <c r="B63" s="12" t="s">
        <v>59</v>
      </c>
      <c r="C63" s="55">
        <v>44567</v>
      </c>
      <c r="D63" s="13" t="s">
        <v>95</v>
      </c>
      <c r="E63" s="12" t="s">
        <v>62</v>
      </c>
      <c r="F63" s="14">
        <v>6.0000000000000001E-3</v>
      </c>
      <c r="G63" s="14">
        <v>0</v>
      </c>
    </row>
    <row r="64" spans="1:7" x14ac:dyDescent="0.25">
      <c r="A64" s="13" t="s">
        <v>87</v>
      </c>
      <c r="B64" s="12" t="s">
        <v>59</v>
      </c>
      <c r="C64" s="55">
        <v>44567</v>
      </c>
      <c r="D64" s="13" t="s">
        <v>95</v>
      </c>
      <c r="E64" s="12" t="s">
        <v>63</v>
      </c>
      <c r="F64" s="14">
        <v>2.9510000000000001</v>
      </c>
      <c r="G64" s="14">
        <v>0</v>
      </c>
    </row>
    <row r="65" spans="1:8" x14ac:dyDescent="0.25">
      <c r="A65" s="13" t="s">
        <v>87</v>
      </c>
      <c r="B65" s="12" t="s">
        <v>59</v>
      </c>
      <c r="C65" s="55">
        <v>44567</v>
      </c>
      <c r="D65" s="13" t="s">
        <v>95</v>
      </c>
      <c r="E65" s="12" t="s">
        <v>64</v>
      </c>
      <c r="F65" s="14">
        <v>2.298</v>
      </c>
      <c r="G65" s="14">
        <v>0</v>
      </c>
    </row>
    <row r="66" spans="1:8" x14ac:dyDescent="0.25">
      <c r="A66" s="13" t="s">
        <v>87</v>
      </c>
      <c r="B66" s="12" t="s">
        <v>59</v>
      </c>
      <c r="C66" s="55">
        <v>44567</v>
      </c>
      <c r="D66" s="13" t="s">
        <v>95</v>
      </c>
      <c r="E66" s="12" t="s">
        <v>65</v>
      </c>
      <c r="F66" s="14">
        <v>1.0780000000000001</v>
      </c>
      <c r="G66" s="14">
        <v>0</v>
      </c>
    </row>
    <row r="67" spans="1:8" x14ac:dyDescent="0.25">
      <c r="A67" s="13" t="s">
        <v>87</v>
      </c>
      <c r="B67" s="12" t="s">
        <v>59</v>
      </c>
      <c r="C67" s="55">
        <v>44567</v>
      </c>
      <c r="D67" s="13" t="s">
        <v>95</v>
      </c>
      <c r="E67" s="12" t="s">
        <v>66</v>
      </c>
      <c r="F67" s="14">
        <v>0</v>
      </c>
      <c r="G67" s="8">
        <v>0.45600000000000002</v>
      </c>
    </row>
    <row r="68" spans="1:8" x14ac:dyDescent="0.25">
      <c r="A68" s="13" t="s">
        <v>87</v>
      </c>
      <c r="B68" s="12" t="s">
        <v>60</v>
      </c>
      <c r="C68" s="55">
        <v>44567</v>
      </c>
      <c r="D68" s="13" t="s">
        <v>95</v>
      </c>
      <c r="E68" s="12" t="s">
        <v>61</v>
      </c>
      <c r="F68" s="14">
        <v>15.858000000000001</v>
      </c>
      <c r="G68" s="14">
        <v>0</v>
      </c>
    </row>
    <row r="69" spans="1:8" x14ac:dyDescent="0.25">
      <c r="A69" s="13" t="s">
        <v>87</v>
      </c>
      <c r="B69" s="12" t="s">
        <v>60</v>
      </c>
      <c r="C69" s="55">
        <v>44567</v>
      </c>
      <c r="D69" s="13" t="s">
        <v>95</v>
      </c>
      <c r="E69" s="12" t="s">
        <v>62</v>
      </c>
      <c r="F69" s="14">
        <v>0.10100000000000001</v>
      </c>
      <c r="G69" s="14">
        <v>0</v>
      </c>
    </row>
    <row r="70" spans="1:8" x14ac:dyDescent="0.25">
      <c r="A70" s="13" t="s">
        <v>87</v>
      </c>
      <c r="B70" s="12" t="s">
        <v>60</v>
      </c>
      <c r="C70" s="55">
        <v>44567</v>
      </c>
      <c r="D70" s="13" t="s">
        <v>95</v>
      </c>
      <c r="E70" s="12" t="s">
        <v>63</v>
      </c>
      <c r="F70" s="14">
        <v>35.237000000000002</v>
      </c>
      <c r="G70" s="14">
        <v>0</v>
      </c>
    </row>
    <row r="71" spans="1:8" x14ac:dyDescent="0.25">
      <c r="A71" s="13" t="s">
        <v>87</v>
      </c>
      <c r="B71" s="12" t="s">
        <v>60</v>
      </c>
      <c r="C71" s="55">
        <v>44567</v>
      </c>
      <c r="D71" s="13" t="s">
        <v>95</v>
      </c>
      <c r="E71" s="12" t="s">
        <v>64</v>
      </c>
      <c r="F71" s="14">
        <v>9.0350000000000001</v>
      </c>
      <c r="G71" s="14">
        <v>0</v>
      </c>
    </row>
    <row r="72" spans="1:8" x14ac:dyDescent="0.25">
      <c r="A72" s="13" t="s">
        <v>87</v>
      </c>
      <c r="B72" s="12" t="s">
        <v>60</v>
      </c>
      <c r="C72" s="55">
        <v>44567</v>
      </c>
      <c r="D72" s="13" t="s">
        <v>95</v>
      </c>
      <c r="E72" s="12" t="s">
        <v>65</v>
      </c>
      <c r="F72" s="14">
        <v>8.5079999999999991</v>
      </c>
      <c r="G72" s="14">
        <v>0</v>
      </c>
    </row>
    <row r="73" spans="1:8" x14ac:dyDescent="0.25">
      <c r="A73" s="13" t="s">
        <v>87</v>
      </c>
      <c r="B73" s="12" t="s">
        <v>60</v>
      </c>
      <c r="C73" s="55">
        <v>44567</v>
      </c>
      <c r="D73" s="13" t="s">
        <v>95</v>
      </c>
      <c r="E73" s="12" t="s">
        <v>66</v>
      </c>
      <c r="F73" s="14">
        <v>0</v>
      </c>
      <c r="G73" s="8">
        <v>35.496000000000002</v>
      </c>
    </row>
    <row r="74" spans="1:8" x14ac:dyDescent="0.25">
      <c r="A74" s="13" t="s">
        <v>96</v>
      </c>
      <c r="B74" s="12" t="s">
        <v>59</v>
      </c>
      <c r="C74" s="55">
        <v>44568</v>
      </c>
      <c r="D74" s="13" t="s">
        <v>99</v>
      </c>
      <c r="E74" s="12" t="s">
        <v>61</v>
      </c>
      <c r="F74" s="14">
        <v>1.0940000000000001</v>
      </c>
      <c r="G74" s="14">
        <v>0</v>
      </c>
    </row>
    <row r="75" spans="1:8" x14ac:dyDescent="0.25">
      <c r="A75" s="13" t="s">
        <v>96</v>
      </c>
      <c r="B75" s="12" t="s">
        <v>59</v>
      </c>
      <c r="C75" s="55">
        <v>44568</v>
      </c>
      <c r="D75" s="13" t="s">
        <v>99</v>
      </c>
      <c r="E75" s="12" t="s">
        <v>62</v>
      </c>
      <c r="F75" s="14">
        <v>2E-3</v>
      </c>
      <c r="G75" s="14">
        <v>0</v>
      </c>
    </row>
    <row r="76" spans="1:8" x14ac:dyDescent="0.25">
      <c r="A76" s="13" t="s">
        <v>96</v>
      </c>
      <c r="B76" s="12" t="s">
        <v>59</v>
      </c>
      <c r="C76" s="55">
        <v>44568</v>
      </c>
      <c r="D76" s="13" t="s">
        <v>99</v>
      </c>
      <c r="E76" s="12" t="s">
        <v>63</v>
      </c>
      <c r="F76" s="14">
        <v>2.766</v>
      </c>
      <c r="G76" s="14">
        <v>0</v>
      </c>
    </row>
    <row r="77" spans="1:8" x14ac:dyDescent="0.25">
      <c r="A77" s="13" t="s">
        <v>96</v>
      </c>
      <c r="B77" s="12" t="s">
        <v>59</v>
      </c>
      <c r="C77" s="55">
        <v>44568</v>
      </c>
      <c r="D77" s="13" t="s">
        <v>99</v>
      </c>
      <c r="E77" s="12" t="s">
        <v>64</v>
      </c>
      <c r="F77" s="14">
        <v>2.5350000000000001</v>
      </c>
      <c r="G77" s="14">
        <v>0</v>
      </c>
    </row>
    <row r="78" spans="1:8" x14ac:dyDescent="0.25">
      <c r="A78" s="13" t="s">
        <v>96</v>
      </c>
      <c r="B78" s="12" t="s">
        <v>59</v>
      </c>
      <c r="C78" s="55">
        <v>44568</v>
      </c>
      <c r="D78" s="13" t="s">
        <v>99</v>
      </c>
      <c r="E78" s="12" t="s">
        <v>65</v>
      </c>
      <c r="F78" s="14">
        <v>0.90600000000000003</v>
      </c>
      <c r="G78" s="14">
        <v>0</v>
      </c>
    </row>
    <row r="79" spans="1:8" x14ac:dyDescent="0.25">
      <c r="A79" s="13" t="s">
        <v>96</v>
      </c>
      <c r="B79" s="12" t="s">
        <v>59</v>
      </c>
      <c r="C79" s="55">
        <v>44568</v>
      </c>
      <c r="D79" s="13" t="s">
        <v>99</v>
      </c>
      <c r="E79" s="12" t="s">
        <v>66</v>
      </c>
      <c r="F79" s="14">
        <v>0</v>
      </c>
      <c r="G79" s="8">
        <v>0.47099999999999997</v>
      </c>
      <c r="H79" s="8"/>
    </row>
    <row r="80" spans="1:8" x14ac:dyDescent="0.25">
      <c r="A80" s="13" t="s">
        <v>96</v>
      </c>
      <c r="B80" s="12" t="s">
        <v>60</v>
      </c>
      <c r="C80" s="55">
        <v>44568</v>
      </c>
      <c r="D80" s="13" t="s">
        <v>99</v>
      </c>
      <c r="E80" s="12" t="s">
        <v>61</v>
      </c>
      <c r="F80" s="14">
        <v>15.415038000000001</v>
      </c>
      <c r="G80" s="14">
        <v>0</v>
      </c>
      <c r="H80" s="8"/>
    </row>
    <row r="81" spans="1:8" x14ac:dyDescent="0.25">
      <c r="A81" s="13" t="s">
        <v>96</v>
      </c>
      <c r="B81" s="12" t="s">
        <v>60</v>
      </c>
      <c r="C81" s="55">
        <v>44568</v>
      </c>
      <c r="D81" s="13" t="s">
        <v>99</v>
      </c>
      <c r="E81" s="12" t="s">
        <v>62</v>
      </c>
      <c r="F81" s="14">
        <v>0</v>
      </c>
      <c r="G81" s="14">
        <v>0</v>
      </c>
      <c r="H81" s="8"/>
    </row>
    <row r="82" spans="1:8" x14ac:dyDescent="0.25">
      <c r="A82" s="13" t="s">
        <v>96</v>
      </c>
      <c r="B82" s="12" t="s">
        <v>60</v>
      </c>
      <c r="C82" s="55">
        <v>44568</v>
      </c>
      <c r="D82" s="13" t="s">
        <v>99</v>
      </c>
      <c r="E82" s="12" t="s">
        <v>63</v>
      </c>
      <c r="F82" s="14">
        <v>31.338082000000007</v>
      </c>
      <c r="G82" s="14">
        <v>0</v>
      </c>
      <c r="H82" s="8"/>
    </row>
    <row r="83" spans="1:8" x14ac:dyDescent="0.25">
      <c r="A83" s="13" t="s">
        <v>96</v>
      </c>
      <c r="B83" s="12" t="s">
        <v>60</v>
      </c>
      <c r="C83" s="55">
        <v>44568</v>
      </c>
      <c r="D83" s="13" t="s">
        <v>99</v>
      </c>
      <c r="E83" s="12" t="s">
        <v>64</v>
      </c>
      <c r="F83" s="14">
        <v>8.4772819999999989</v>
      </c>
      <c r="G83" s="14">
        <v>0</v>
      </c>
      <c r="H83" s="8"/>
    </row>
    <row r="84" spans="1:8" x14ac:dyDescent="0.25">
      <c r="A84" s="13" t="s">
        <v>96</v>
      </c>
      <c r="B84" s="12" t="s">
        <v>60</v>
      </c>
      <c r="C84" s="55">
        <v>44568</v>
      </c>
      <c r="D84" s="13" t="s">
        <v>99</v>
      </c>
      <c r="E84" s="12" t="s">
        <v>65</v>
      </c>
      <c r="F84" s="14">
        <v>8.3197259999999993</v>
      </c>
      <c r="G84" s="14">
        <v>0</v>
      </c>
      <c r="H84" s="8"/>
    </row>
    <row r="85" spans="1:8" x14ac:dyDescent="0.25">
      <c r="A85" s="13" t="s">
        <v>96</v>
      </c>
      <c r="B85" s="12" t="s">
        <v>60</v>
      </c>
      <c r="C85" s="55">
        <v>44568</v>
      </c>
      <c r="D85" s="13" t="s">
        <v>99</v>
      </c>
      <c r="E85" s="12" t="s">
        <v>66</v>
      </c>
      <c r="F85" s="14">
        <v>0</v>
      </c>
      <c r="G85" s="8">
        <v>31.827881999999999</v>
      </c>
      <c r="H85" s="8"/>
    </row>
    <row r="86" spans="1:8" x14ac:dyDescent="0.25">
      <c r="A86" s="13" t="s">
        <v>100</v>
      </c>
      <c r="B86" s="12" t="s">
        <v>59</v>
      </c>
      <c r="C86" s="55">
        <v>44569</v>
      </c>
      <c r="D86" s="13" t="s">
        <v>101</v>
      </c>
      <c r="E86" s="12" t="s">
        <v>61</v>
      </c>
      <c r="F86" s="8">
        <v>1.278</v>
      </c>
      <c r="G86" s="14">
        <v>0</v>
      </c>
    </row>
    <row r="87" spans="1:8" x14ac:dyDescent="0.25">
      <c r="A87" s="13" t="s">
        <v>100</v>
      </c>
      <c r="B87" s="12" t="s">
        <v>59</v>
      </c>
      <c r="C87" s="55">
        <v>44569</v>
      </c>
      <c r="D87" s="13" t="s">
        <v>101</v>
      </c>
      <c r="E87" s="12" t="s">
        <v>62</v>
      </c>
      <c r="F87" s="8">
        <v>3.0000000000000001E-3</v>
      </c>
      <c r="G87" s="14">
        <v>0</v>
      </c>
    </row>
    <row r="88" spans="1:8" x14ac:dyDescent="0.25">
      <c r="A88" s="13" t="s">
        <v>100</v>
      </c>
      <c r="B88" s="12" t="s">
        <v>59</v>
      </c>
      <c r="C88" s="55">
        <v>44569</v>
      </c>
      <c r="D88" s="13" t="s">
        <v>101</v>
      </c>
      <c r="E88" s="12" t="s">
        <v>63</v>
      </c>
      <c r="F88" s="8">
        <v>3.5179999999999998</v>
      </c>
      <c r="G88" s="14">
        <v>0</v>
      </c>
    </row>
    <row r="89" spans="1:8" x14ac:dyDescent="0.25">
      <c r="A89" s="13" t="s">
        <v>100</v>
      </c>
      <c r="B89" s="12" t="s">
        <v>59</v>
      </c>
      <c r="C89" s="55">
        <v>44569</v>
      </c>
      <c r="D89" s="13" t="s">
        <v>101</v>
      </c>
      <c r="E89" s="12" t="s">
        <v>64</v>
      </c>
      <c r="F89" s="8">
        <v>2.512</v>
      </c>
      <c r="G89" s="14">
        <v>0</v>
      </c>
    </row>
    <row r="90" spans="1:8" x14ac:dyDescent="0.25">
      <c r="A90" s="13" t="s">
        <v>100</v>
      </c>
      <c r="B90" s="12" t="s">
        <v>59</v>
      </c>
      <c r="C90" s="55">
        <v>44569</v>
      </c>
      <c r="D90" s="13" t="s">
        <v>101</v>
      </c>
      <c r="E90" s="12" t="s">
        <v>65</v>
      </c>
      <c r="F90" s="8">
        <v>1.0529999999999999</v>
      </c>
      <c r="G90" s="14">
        <v>0</v>
      </c>
    </row>
    <row r="91" spans="1:8" x14ac:dyDescent="0.25">
      <c r="A91" s="13" t="s">
        <v>100</v>
      </c>
      <c r="B91" s="12" t="s">
        <v>59</v>
      </c>
      <c r="C91" s="55">
        <v>44569</v>
      </c>
      <c r="D91" s="13" t="s">
        <v>101</v>
      </c>
      <c r="E91" s="12" t="s">
        <v>66</v>
      </c>
      <c r="F91" s="8">
        <v>0</v>
      </c>
      <c r="G91" s="8">
        <v>0.53900000000000003</v>
      </c>
    </row>
    <row r="92" spans="1:8" x14ac:dyDescent="0.25">
      <c r="A92" s="13" t="s">
        <v>100</v>
      </c>
      <c r="B92" s="12" t="s">
        <v>60</v>
      </c>
      <c r="C92" s="55">
        <v>44569</v>
      </c>
      <c r="D92" s="13" t="s">
        <v>101</v>
      </c>
      <c r="E92" s="12" t="s">
        <v>61</v>
      </c>
      <c r="F92" s="8">
        <v>16.077000000000002</v>
      </c>
      <c r="G92" s="14">
        <v>0</v>
      </c>
    </row>
    <row r="93" spans="1:8" x14ac:dyDescent="0.25">
      <c r="A93" s="13" t="s">
        <v>100</v>
      </c>
      <c r="B93" s="12" t="s">
        <v>60</v>
      </c>
      <c r="C93" s="55">
        <v>44569</v>
      </c>
      <c r="D93" s="13" t="s">
        <v>101</v>
      </c>
      <c r="E93" s="12" t="s">
        <v>62</v>
      </c>
      <c r="F93" s="8">
        <v>0.04</v>
      </c>
      <c r="G93" s="14">
        <v>0</v>
      </c>
    </row>
    <row r="94" spans="1:8" x14ac:dyDescent="0.25">
      <c r="A94" s="13" t="s">
        <v>100</v>
      </c>
      <c r="B94" s="12" t="s">
        <v>60</v>
      </c>
      <c r="C94" s="55">
        <v>44569</v>
      </c>
      <c r="D94" s="13" t="s">
        <v>101</v>
      </c>
      <c r="E94" s="12" t="s">
        <v>63</v>
      </c>
      <c r="F94" s="8">
        <v>27.488</v>
      </c>
      <c r="G94" s="14">
        <v>0</v>
      </c>
    </row>
    <row r="95" spans="1:8" x14ac:dyDescent="0.25">
      <c r="A95" s="13" t="s">
        <v>100</v>
      </c>
      <c r="B95" s="12" t="s">
        <v>60</v>
      </c>
      <c r="C95" s="55">
        <v>44569</v>
      </c>
      <c r="D95" s="13" t="s">
        <v>101</v>
      </c>
      <c r="E95" s="12" t="s">
        <v>64</v>
      </c>
      <c r="F95" s="8">
        <v>9.2170000000000005</v>
      </c>
      <c r="G95" s="14">
        <v>0</v>
      </c>
    </row>
    <row r="96" spans="1:8" x14ac:dyDescent="0.25">
      <c r="A96" s="13" t="s">
        <v>100</v>
      </c>
      <c r="B96" s="12" t="s">
        <v>60</v>
      </c>
      <c r="C96" s="55">
        <v>44569</v>
      </c>
      <c r="D96" s="13" t="s">
        <v>101</v>
      </c>
      <c r="E96" s="12" t="s">
        <v>65</v>
      </c>
      <c r="F96" s="8">
        <v>7.9829999999999997</v>
      </c>
      <c r="G96" s="14">
        <v>0</v>
      </c>
    </row>
    <row r="97" spans="1:7" x14ac:dyDescent="0.25">
      <c r="A97" s="13" t="s">
        <v>100</v>
      </c>
      <c r="B97" s="12" t="s">
        <v>60</v>
      </c>
      <c r="C97" s="55">
        <v>44569</v>
      </c>
      <c r="D97" s="13" t="s">
        <v>101</v>
      </c>
      <c r="E97" s="12" t="s">
        <v>66</v>
      </c>
      <c r="F97" s="8">
        <v>0</v>
      </c>
      <c r="G97" s="8">
        <v>45.421999999999997</v>
      </c>
    </row>
    <row r="98" spans="1:7" x14ac:dyDescent="0.25">
      <c r="A98" s="13" t="s">
        <v>103</v>
      </c>
      <c r="B98" s="12" t="s">
        <v>59</v>
      </c>
      <c r="C98" s="55">
        <v>44570</v>
      </c>
      <c r="D98" s="13" t="s">
        <v>104</v>
      </c>
      <c r="E98" s="12" t="s">
        <v>61</v>
      </c>
      <c r="F98" s="8">
        <v>0.95</v>
      </c>
      <c r="G98" s="14">
        <v>0</v>
      </c>
    </row>
    <row r="99" spans="1:7" x14ac:dyDescent="0.25">
      <c r="A99" s="13" t="s">
        <v>103</v>
      </c>
      <c r="B99" s="12" t="s">
        <v>59</v>
      </c>
      <c r="C99" s="55">
        <v>44570</v>
      </c>
      <c r="D99" s="13" t="s">
        <v>104</v>
      </c>
      <c r="E99" s="12" t="s">
        <v>62</v>
      </c>
      <c r="F99" s="8">
        <v>6.0000000000000001E-3</v>
      </c>
      <c r="G99" s="14">
        <v>0</v>
      </c>
    </row>
    <row r="100" spans="1:7" x14ac:dyDescent="0.25">
      <c r="A100" s="13" t="s">
        <v>103</v>
      </c>
      <c r="B100" s="12" t="s">
        <v>59</v>
      </c>
      <c r="C100" s="55">
        <v>44570</v>
      </c>
      <c r="D100" s="13" t="s">
        <v>104</v>
      </c>
      <c r="E100" s="12" t="s">
        <v>63</v>
      </c>
      <c r="F100" s="8">
        <v>2.2490000000000001</v>
      </c>
      <c r="G100" s="14">
        <v>0</v>
      </c>
    </row>
    <row r="101" spans="1:7" x14ac:dyDescent="0.25">
      <c r="A101" s="13" t="s">
        <v>103</v>
      </c>
      <c r="B101" s="12" t="s">
        <v>59</v>
      </c>
      <c r="C101" s="55">
        <v>44570</v>
      </c>
      <c r="D101" s="13" t="s">
        <v>104</v>
      </c>
      <c r="E101" s="12" t="s">
        <v>64</v>
      </c>
      <c r="F101" s="8">
        <v>2.3730000000000002</v>
      </c>
      <c r="G101" s="14">
        <v>0</v>
      </c>
    </row>
    <row r="102" spans="1:7" x14ac:dyDescent="0.25">
      <c r="A102" s="13" t="s">
        <v>103</v>
      </c>
      <c r="B102" s="12" t="s">
        <v>59</v>
      </c>
      <c r="C102" s="55">
        <v>44570</v>
      </c>
      <c r="D102" s="13" t="s">
        <v>104</v>
      </c>
      <c r="E102" s="12" t="s">
        <v>65</v>
      </c>
      <c r="F102" s="8">
        <v>0.76100000000000001</v>
      </c>
      <c r="G102" s="14">
        <v>0</v>
      </c>
    </row>
    <row r="103" spans="1:7" x14ac:dyDescent="0.25">
      <c r="A103" s="13" t="s">
        <v>103</v>
      </c>
      <c r="B103" s="12" t="s">
        <v>59</v>
      </c>
      <c r="C103" s="55">
        <v>44570</v>
      </c>
      <c r="D103" s="13" t="s">
        <v>104</v>
      </c>
      <c r="E103" s="12" t="s">
        <v>66</v>
      </c>
      <c r="F103" s="8">
        <v>0</v>
      </c>
      <c r="G103" s="8">
        <v>0.45200000000000001</v>
      </c>
    </row>
    <row r="104" spans="1:7" x14ac:dyDescent="0.25">
      <c r="A104" s="13" t="s">
        <v>103</v>
      </c>
      <c r="B104" s="12" t="s">
        <v>60</v>
      </c>
      <c r="C104" s="55">
        <v>44570</v>
      </c>
      <c r="D104" s="13" t="s">
        <v>104</v>
      </c>
      <c r="E104" s="12" t="s">
        <v>61</v>
      </c>
      <c r="F104" s="14">
        <v>16.329000000000001</v>
      </c>
      <c r="G104" s="14">
        <v>0</v>
      </c>
    </row>
    <row r="105" spans="1:7" x14ac:dyDescent="0.25">
      <c r="A105" s="13" t="s">
        <v>103</v>
      </c>
      <c r="B105" s="12" t="s">
        <v>60</v>
      </c>
      <c r="C105" s="55">
        <v>44570</v>
      </c>
      <c r="D105" s="13" t="s">
        <v>104</v>
      </c>
      <c r="E105" s="12" t="s">
        <v>62</v>
      </c>
      <c r="F105" s="14">
        <v>7.0000000000000001E-3</v>
      </c>
      <c r="G105" s="14">
        <v>0</v>
      </c>
    </row>
    <row r="106" spans="1:7" x14ac:dyDescent="0.25">
      <c r="A106" s="13" t="s">
        <v>103</v>
      </c>
      <c r="B106" s="12" t="s">
        <v>60</v>
      </c>
      <c r="C106" s="55">
        <v>44570</v>
      </c>
      <c r="D106" s="13" t="s">
        <v>104</v>
      </c>
      <c r="E106" s="12" t="s">
        <v>63</v>
      </c>
      <c r="F106" s="14">
        <v>31.324000000000002</v>
      </c>
      <c r="G106" s="14">
        <v>0</v>
      </c>
    </row>
    <row r="107" spans="1:7" x14ac:dyDescent="0.25">
      <c r="A107" s="13" t="s">
        <v>103</v>
      </c>
      <c r="B107" s="12" t="s">
        <v>60</v>
      </c>
      <c r="C107" s="55">
        <v>44570</v>
      </c>
      <c r="D107" s="13" t="s">
        <v>104</v>
      </c>
      <c r="E107" s="12" t="s">
        <v>64</v>
      </c>
      <c r="F107" s="14">
        <v>9.0730000000000004</v>
      </c>
      <c r="G107" s="14">
        <v>0</v>
      </c>
    </row>
    <row r="108" spans="1:7" x14ac:dyDescent="0.25">
      <c r="A108" s="13" t="s">
        <v>103</v>
      </c>
      <c r="B108" s="12" t="s">
        <v>60</v>
      </c>
      <c r="C108" s="55">
        <v>44570</v>
      </c>
      <c r="D108" s="13" t="s">
        <v>104</v>
      </c>
      <c r="E108" s="12" t="s">
        <v>65</v>
      </c>
      <c r="F108" s="14">
        <v>8.7799999999999994</v>
      </c>
      <c r="G108" s="14">
        <v>0</v>
      </c>
    </row>
    <row r="109" spans="1:7" x14ac:dyDescent="0.25">
      <c r="A109" s="13" t="s">
        <v>103</v>
      </c>
      <c r="B109" s="12" t="s">
        <v>60</v>
      </c>
      <c r="C109" s="55">
        <v>44570</v>
      </c>
      <c r="D109" s="13" t="s">
        <v>104</v>
      </c>
      <c r="E109" s="12" t="s">
        <v>66</v>
      </c>
      <c r="F109" s="8">
        <v>0</v>
      </c>
      <c r="G109" s="8">
        <v>45.639000000000003</v>
      </c>
    </row>
    <row r="110" spans="1:7" x14ac:dyDescent="0.25">
      <c r="A110" s="13" t="s">
        <v>105</v>
      </c>
      <c r="B110" s="12" t="s">
        <v>59</v>
      </c>
      <c r="C110" s="55">
        <v>44571</v>
      </c>
      <c r="D110" s="13" t="s">
        <v>106</v>
      </c>
      <c r="E110" s="12" t="s">
        <v>61</v>
      </c>
      <c r="F110" s="8">
        <v>1.0149999999999999</v>
      </c>
      <c r="G110" s="14">
        <v>0</v>
      </c>
    </row>
    <row r="111" spans="1:7" x14ac:dyDescent="0.25">
      <c r="A111" s="13" t="s">
        <v>105</v>
      </c>
      <c r="B111" s="12" t="s">
        <v>59</v>
      </c>
      <c r="C111" s="55">
        <v>44571</v>
      </c>
      <c r="D111" s="13" t="s">
        <v>106</v>
      </c>
      <c r="E111" s="12" t="s">
        <v>62</v>
      </c>
      <c r="F111" s="8">
        <v>5.0000000000000001E-3</v>
      </c>
      <c r="G111" s="14">
        <v>0</v>
      </c>
    </row>
    <row r="112" spans="1:7" x14ac:dyDescent="0.25">
      <c r="A112" s="13" t="s">
        <v>105</v>
      </c>
      <c r="B112" s="12" t="s">
        <v>59</v>
      </c>
      <c r="C112" s="55">
        <v>44571</v>
      </c>
      <c r="D112" s="13" t="s">
        <v>106</v>
      </c>
      <c r="E112" s="12" t="s">
        <v>63</v>
      </c>
      <c r="F112" s="8">
        <v>2.7269999999999999</v>
      </c>
      <c r="G112" s="14">
        <v>0</v>
      </c>
    </row>
    <row r="113" spans="1:7" x14ac:dyDescent="0.25">
      <c r="A113" s="13" t="s">
        <v>105</v>
      </c>
      <c r="B113" s="12" t="s">
        <v>59</v>
      </c>
      <c r="C113" s="55">
        <v>44571</v>
      </c>
      <c r="D113" s="13" t="s">
        <v>106</v>
      </c>
      <c r="E113" s="12" t="s">
        <v>64</v>
      </c>
      <c r="F113" s="8">
        <v>2.1360000000000001</v>
      </c>
      <c r="G113" s="14">
        <v>0</v>
      </c>
    </row>
    <row r="114" spans="1:7" x14ac:dyDescent="0.25">
      <c r="A114" s="13" t="s">
        <v>105</v>
      </c>
      <c r="B114" s="12" t="s">
        <v>59</v>
      </c>
      <c r="C114" s="55">
        <v>44571</v>
      </c>
      <c r="D114" s="13" t="s">
        <v>106</v>
      </c>
      <c r="E114" s="12" t="s">
        <v>65</v>
      </c>
      <c r="F114" s="8">
        <v>0.72599999999999998</v>
      </c>
      <c r="G114" s="14">
        <v>0</v>
      </c>
    </row>
    <row r="115" spans="1:7" x14ac:dyDescent="0.25">
      <c r="A115" s="13" t="s">
        <v>105</v>
      </c>
      <c r="B115" s="12" t="s">
        <v>59</v>
      </c>
      <c r="C115" s="55">
        <v>44571</v>
      </c>
      <c r="D115" s="13" t="s">
        <v>106</v>
      </c>
      <c r="E115" s="12" t="s">
        <v>66</v>
      </c>
      <c r="F115" s="8">
        <v>0</v>
      </c>
      <c r="G115" s="8">
        <v>0.45400000000000001</v>
      </c>
    </row>
    <row r="116" spans="1:7" x14ac:dyDescent="0.25">
      <c r="A116" s="13" t="s">
        <v>105</v>
      </c>
      <c r="B116" s="12" t="s">
        <v>60</v>
      </c>
      <c r="C116" s="55">
        <v>44571</v>
      </c>
      <c r="D116" s="13" t="s">
        <v>106</v>
      </c>
      <c r="E116" s="12" t="s">
        <v>61</v>
      </c>
      <c r="F116" s="8">
        <v>17.585999999999999</v>
      </c>
      <c r="G116" s="14">
        <v>0</v>
      </c>
    </row>
    <row r="117" spans="1:7" x14ac:dyDescent="0.25">
      <c r="A117" s="13" t="s">
        <v>105</v>
      </c>
      <c r="B117" s="12" t="s">
        <v>60</v>
      </c>
      <c r="C117" s="55">
        <v>44571</v>
      </c>
      <c r="D117" s="13" t="s">
        <v>106</v>
      </c>
      <c r="E117" s="12" t="s">
        <v>62</v>
      </c>
      <c r="F117" s="8">
        <v>5.0000000000000001E-3</v>
      </c>
      <c r="G117" s="14">
        <v>0</v>
      </c>
    </row>
    <row r="118" spans="1:7" x14ac:dyDescent="0.25">
      <c r="A118" s="13" t="s">
        <v>105</v>
      </c>
      <c r="B118" s="12" t="s">
        <v>60</v>
      </c>
      <c r="C118" s="55">
        <v>44571</v>
      </c>
      <c r="D118" s="13" t="s">
        <v>106</v>
      </c>
      <c r="E118" s="12" t="s">
        <v>63</v>
      </c>
      <c r="F118" s="8">
        <v>2.7269999999999999</v>
      </c>
      <c r="G118" s="14">
        <v>0</v>
      </c>
    </row>
    <row r="119" spans="1:7" x14ac:dyDescent="0.25">
      <c r="A119" s="13" t="s">
        <v>105</v>
      </c>
      <c r="B119" s="12" t="s">
        <v>60</v>
      </c>
      <c r="C119" s="55">
        <v>44571</v>
      </c>
      <c r="D119" s="13" t="s">
        <v>106</v>
      </c>
      <c r="E119" s="12" t="s">
        <v>64</v>
      </c>
      <c r="F119" s="8">
        <v>2.1360000000000001</v>
      </c>
      <c r="G119" s="14">
        <v>0</v>
      </c>
    </row>
    <row r="120" spans="1:7" x14ac:dyDescent="0.25">
      <c r="A120" s="13" t="s">
        <v>105</v>
      </c>
      <c r="B120" s="12" t="s">
        <v>60</v>
      </c>
      <c r="C120" s="55">
        <v>44571</v>
      </c>
      <c r="D120" s="13" t="s">
        <v>106</v>
      </c>
      <c r="E120" s="12" t="s">
        <v>65</v>
      </c>
      <c r="F120" s="8">
        <v>0.72599999999999998</v>
      </c>
      <c r="G120" s="14">
        <v>0</v>
      </c>
    </row>
    <row r="121" spans="1:7" x14ac:dyDescent="0.25">
      <c r="A121" s="13" t="s">
        <v>105</v>
      </c>
      <c r="B121" s="12" t="s">
        <v>60</v>
      </c>
      <c r="C121" s="55">
        <v>44571</v>
      </c>
      <c r="D121" s="13" t="s">
        <v>106</v>
      </c>
      <c r="E121" s="12" t="s">
        <v>66</v>
      </c>
      <c r="F121" s="8">
        <v>0</v>
      </c>
      <c r="G121" s="8">
        <v>35.222999999999999</v>
      </c>
    </row>
    <row r="122" spans="1:7" x14ac:dyDescent="0.25">
      <c r="A122" s="13" t="s">
        <v>110</v>
      </c>
      <c r="B122" s="12" t="s">
        <v>59</v>
      </c>
      <c r="C122" s="13">
        <v>44866</v>
      </c>
      <c r="D122" s="13">
        <v>44895</v>
      </c>
      <c r="E122" s="12" t="s">
        <v>61</v>
      </c>
      <c r="F122" s="8">
        <v>1.0720000000000001</v>
      </c>
      <c r="G122" s="14">
        <v>0</v>
      </c>
    </row>
    <row r="123" spans="1:7" x14ac:dyDescent="0.25">
      <c r="A123" s="13" t="s">
        <v>110</v>
      </c>
      <c r="B123" s="12" t="s">
        <v>59</v>
      </c>
      <c r="C123" s="13">
        <v>44866</v>
      </c>
      <c r="D123" s="13">
        <v>44895</v>
      </c>
      <c r="E123" s="12" t="s">
        <v>62</v>
      </c>
      <c r="F123" s="8">
        <v>3.0000000000000001E-3</v>
      </c>
      <c r="G123" s="14">
        <v>0</v>
      </c>
    </row>
    <row r="124" spans="1:7" x14ac:dyDescent="0.25">
      <c r="A124" s="13" t="s">
        <v>110</v>
      </c>
      <c r="B124" s="12" t="s">
        <v>59</v>
      </c>
      <c r="C124" s="13">
        <v>44866</v>
      </c>
      <c r="D124" s="13">
        <v>44895</v>
      </c>
      <c r="E124" s="12" t="s">
        <v>63</v>
      </c>
      <c r="F124" s="8">
        <v>4.0339999999999998</v>
      </c>
      <c r="G124" s="14">
        <v>0</v>
      </c>
    </row>
    <row r="125" spans="1:7" x14ac:dyDescent="0.25">
      <c r="A125" s="13" t="s">
        <v>110</v>
      </c>
      <c r="B125" s="12" t="s">
        <v>59</v>
      </c>
      <c r="C125" s="13">
        <v>44866</v>
      </c>
      <c r="D125" s="13">
        <v>44895</v>
      </c>
      <c r="E125" s="12" t="s">
        <v>64</v>
      </c>
      <c r="F125" s="8">
        <v>3.0619999999999998</v>
      </c>
      <c r="G125" s="14">
        <v>0</v>
      </c>
    </row>
    <row r="126" spans="1:7" x14ac:dyDescent="0.25">
      <c r="A126" s="13" t="s">
        <v>110</v>
      </c>
      <c r="B126" s="12" t="s">
        <v>59</v>
      </c>
      <c r="C126" s="13">
        <v>44866</v>
      </c>
      <c r="D126" s="13">
        <v>44895</v>
      </c>
      <c r="E126" s="12" t="s">
        <v>65</v>
      </c>
      <c r="F126" s="8">
        <v>0.873</v>
      </c>
      <c r="G126" s="14">
        <v>0</v>
      </c>
    </row>
    <row r="127" spans="1:7" x14ac:dyDescent="0.25">
      <c r="A127" s="13" t="s">
        <v>110</v>
      </c>
      <c r="B127" s="12" t="s">
        <v>59</v>
      </c>
      <c r="C127" s="13">
        <v>44866</v>
      </c>
      <c r="D127" s="13">
        <v>44895</v>
      </c>
      <c r="E127" s="12" t="s">
        <v>66</v>
      </c>
      <c r="F127" s="8">
        <v>0</v>
      </c>
      <c r="G127" s="8">
        <v>0.47699999999999998</v>
      </c>
    </row>
    <row r="128" spans="1:7" x14ac:dyDescent="0.25">
      <c r="A128" s="13" t="s">
        <v>110</v>
      </c>
      <c r="B128" s="12" t="s">
        <v>60</v>
      </c>
      <c r="C128" s="13">
        <v>44866</v>
      </c>
      <c r="D128" s="13">
        <v>44895</v>
      </c>
      <c r="E128" s="12" t="s">
        <v>61</v>
      </c>
      <c r="F128" s="8">
        <v>17.771000000000001</v>
      </c>
      <c r="G128" s="14">
        <v>0</v>
      </c>
    </row>
    <row r="129" spans="1:7" x14ac:dyDescent="0.25">
      <c r="A129" s="13" t="s">
        <v>110</v>
      </c>
      <c r="B129" s="12" t="s">
        <v>60</v>
      </c>
      <c r="C129" s="13">
        <v>44866</v>
      </c>
      <c r="D129" s="13">
        <v>44895</v>
      </c>
      <c r="E129" s="12" t="s">
        <v>62</v>
      </c>
      <c r="F129" s="8">
        <v>7.8E-2</v>
      </c>
      <c r="G129" s="14">
        <v>0</v>
      </c>
    </row>
    <row r="130" spans="1:7" x14ac:dyDescent="0.25">
      <c r="A130" s="13" t="s">
        <v>110</v>
      </c>
      <c r="B130" s="12" t="s">
        <v>60</v>
      </c>
      <c r="C130" s="13">
        <v>44866</v>
      </c>
      <c r="D130" s="13">
        <v>44895</v>
      </c>
      <c r="E130" s="12" t="s">
        <v>63</v>
      </c>
      <c r="F130" s="8">
        <v>36.545999999999999</v>
      </c>
      <c r="G130" s="14">
        <v>0</v>
      </c>
    </row>
    <row r="131" spans="1:7" x14ac:dyDescent="0.25">
      <c r="A131" s="13" t="s">
        <v>110</v>
      </c>
      <c r="B131" s="12" t="s">
        <v>60</v>
      </c>
      <c r="C131" s="13">
        <v>44866</v>
      </c>
      <c r="D131" s="13">
        <v>44895</v>
      </c>
      <c r="E131" s="12" t="s">
        <v>64</v>
      </c>
      <c r="F131" s="8">
        <v>14.073</v>
      </c>
      <c r="G131" s="14">
        <v>0</v>
      </c>
    </row>
    <row r="132" spans="1:7" x14ac:dyDescent="0.25">
      <c r="A132" s="13" t="s">
        <v>110</v>
      </c>
      <c r="B132" s="12" t="s">
        <v>60</v>
      </c>
      <c r="C132" s="13">
        <v>44866</v>
      </c>
      <c r="D132" s="13">
        <v>44895</v>
      </c>
      <c r="E132" s="12" t="s">
        <v>65</v>
      </c>
      <c r="F132" s="8">
        <v>9.452</v>
      </c>
      <c r="G132" s="14">
        <v>0</v>
      </c>
    </row>
    <row r="133" spans="1:7" x14ac:dyDescent="0.25">
      <c r="A133" s="13" t="s">
        <v>110</v>
      </c>
      <c r="B133" s="12" t="s">
        <v>60</v>
      </c>
      <c r="C133" s="13">
        <v>44866</v>
      </c>
      <c r="D133" s="13">
        <v>44895</v>
      </c>
      <c r="E133" s="12" t="s">
        <v>66</v>
      </c>
      <c r="F133" s="8">
        <v>0</v>
      </c>
      <c r="G133" s="8">
        <v>31.029</v>
      </c>
    </row>
    <row r="134" spans="1:7" x14ac:dyDescent="0.25">
      <c r="A134" s="7" t="s">
        <v>111</v>
      </c>
      <c r="B134" s="12" t="s">
        <v>59</v>
      </c>
      <c r="C134" s="13">
        <v>44896</v>
      </c>
      <c r="D134" s="13">
        <v>44926</v>
      </c>
      <c r="E134" s="12" t="s">
        <v>61</v>
      </c>
      <c r="F134" s="8">
        <v>1.333</v>
      </c>
      <c r="G134" s="14">
        <v>0</v>
      </c>
    </row>
    <row r="135" spans="1:7" x14ac:dyDescent="0.25">
      <c r="A135" s="7" t="s">
        <v>111</v>
      </c>
      <c r="B135" s="12" t="s">
        <v>59</v>
      </c>
      <c r="C135" s="13">
        <v>44896</v>
      </c>
      <c r="D135" s="13">
        <v>44926</v>
      </c>
      <c r="E135" s="12" t="s">
        <v>62</v>
      </c>
      <c r="F135" s="8">
        <v>2E-3</v>
      </c>
      <c r="G135" s="14">
        <v>0</v>
      </c>
    </row>
    <row r="136" spans="1:7" x14ac:dyDescent="0.25">
      <c r="A136" s="7" t="s">
        <v>111</v>
      </c>
      <c r="B136" s="12" t="s">
        <v>59</v>
      </c>
      <c r="C136" s="13">
        <v>44896</v>
      </c>
      <c r="D136" s="13">
        <v>44926</v>
      </c>
      <c r="E136" s="12" t="s">
        <v>63</v>
      </c>
      <c r="F136" s="8">
        <v>3.5289999999999999</v>
      </c>
      <c r="G136" s="14">
        <v>0</v>
      </c>
    </row>
    <row r="137" spans="1:7" x14ac:dyDescent="0.25">
      <c r="A137" s="7" t="s">
        <v>111</v>
      </c>
      <c r="B137" s="12" t="s">
        <v>59</v>
      </c>
      <c r="C137" s="13">
        <v>44896</v>
      </c>
      <c r="D137" s="13">
        <v>44926</v>
      </c>
      <c r="E137" s="12" t="s">
        <v>64</v>
      </c>
      <c r="F137" s="8">
        <v>3.5590000000000002</v>
      </c>
      <c r="G137" s="14">
        <v>0</v>
      </c>
    </row>
    <row r="138" spans="1:7" x14ac:dyDescent="0.25">
      <c r="A138" s="7" t="s">
        <v>111</v>
      </c>
      <c r="B138" s="12" t="s">
        <v>59</v>
      </c>
      <c r="C138" s="13">
        <v>44896</v>
      </c>
      <c r="D138" s="13">
        <v>44926</v>
      </c>
      <c r="E138" s="12" t="s">
        <v>65</v>
      </c>
      <c r="F138" s="8">
        <v>1.03</v>
      </c>
      <c r="G138" s="14">
        <v>0</v>
      </c>
    </row>
    <row r="139" spans="1:7" x14ac:dyDescent="0.25">
      <c r="A139" s="7" t="s">
        <v>111</v>
      </c>
      <c r="B139" s="12" t="s">
        <v>59</v>
      </c>
      <c r="C139" s="13">
        <v>44896</v>
      </c>
      <c r="D139" s="13">
        <v>44926</v>
      </c>
      <c r="E139" s="12" t="s">
        <v>66</v>
      </c>
      <c r="F139" s="8">
        <v>0</v>
      </c>
      <c r="G139" s="8">
        <v>0.47699999999999998</v>
      </c>
    </row>
    <row r="140" spans="1:7" x14ac:dyDescent="0.25">
      <c r="A140" s="7" t="s">
        <v>111</v>
      </c>
      <c r="B140" s="12" t="s">
        <v>60</v>
      </c>
      <c r="C140" s="13">
        <v>44896</v>
      </c>
      <c r="D140" s="13">
        <v>44926</v>
      </c>
      <c r="E140" s="12" t="s">
        <v>61</v>
      </c>
      <c r="F140" s="8">
        <v>19.556999999999999</v>
      </c>
      <c r="G140" s="14">
        <v>0</v>
      </c>
    </row>
    <row r="141" spans="1:7" x14ac:dyDescent="0.25">
      <c r="A141" s="7" t="s">
        <v>111</v>
      </c>
      <c r="B141" s="12" t="s">
        <v>60</v>
      </c>
      <c r="C141" s="13">
        <v>44896</v>
      </c>
      <c r="D141" s="13">
        <v>44926</v>
      </c>
      <c r="E141" s="12" t="s">
        <v>62</v>
      </c>
      <c r="F141" s="8">
        <v>0.13600000000000001</v>
      </c>
      <c r="G141" s="14">
        <v>0</v>
      </c>
    </row>
    <row r="142" spans="1:7" x14ac:dyDescent="0.25">
      <c r="A142" s="7" t="s">
        <v>111</v>
      </c>
      <c r="B142" s="12" t="s">
        <v>60</v>
      </c>
      <c r="C142" s="13">
        <v>44896</v>
      </c>
      <c r="D142" s="13">
        <v>44926</v>
      </c>
      <c r="E142" s="12" t="s">
        <v>63</v>
      </c>
      <c r="F142" s="8">
        <v>50.75</v>
      </c>
      <c r="G142" s="14">
        <v>0</v>
      </c>
    </row>
    <row r="143" spans="1:7" x14ac:dyDescent="0.25">
      <c r="A143" s="7" t="s">
        <v>111</v>
      </c>
      <c r="B143" s="12" t="s">
        <v>60</v>
      </c>
      <c r="C143" s="13">
        <v>44896</v>
      </c>
      <c r="D143" s="13">
        <v>44926</v>
      </c>
      <c r="E143" s="12" t="s">
        <v>64</v>
      </c>
      <c r="F143" s="8">
        <v>18.745999999999999</v>
      </c>
      <c r="G143" s="14">
        <v>0</v>
      </c>
    </row>
    <row r="144" spans="1:7" x14ac:dyDescent="0.25">
      <c r="A144" s="7" t="s">
        <v>111</v>
      </c>
      <c r="B144" s="12" t="s">
        <v>60</v>
      </c>
      <c r="C144" s="13">
        <v>44896</v>
      </c>
      <c r="D144" s="13">
        <v>44926</v>
      </c>
      <c r="E144" s="12" t="s">
        <v>65</v>
      </c>
      <c r="F144" s="8">
        <v>10.021000000000001</v>
      </c>
      <c r="G144" s="14">
        <v>0</v>
      </c>
    </row>
    <row r="145" spans="1:7" x14ac:dyDescent="0.25">
      <c r="A145" s="7" t="s">
        <v>111</v>
      </c>
      <c r="B145" s="12" t="s">
        <v>60</v>
      </c>
      <c r="C145" s="13">
        <v>44896</v>
      </c>
      <c r="D145" s="13">
        <v>44926</v>
      </c>
      <c r="E145" s="12" t="s">
        <v>66</v>
      </c>
      <c r="F145" s="8">
        <v>0</v>
      </c>
      <c r="G145" s="8">
        <v>35.399000000000001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"/>
  <sheetViews>
    <sheetView workbookViewId="0">
      <selection activeCell="E35" sqref="E35"/>
    </sheetView>
  </sheetViews>
  <sheetFormatPr baseColWidth="10" defaultRowHeight="15" x14ac:dyDescent="0.25"/>
  <cols>
    <col min="1" max="1" width="9.140625" customWidth="1"/>
    <col min="2" max="2" width="19.85546875" bestFit="1" customWidth="1"/>
    <col min="3" max="3" width="21.28515625" bestFit="1" customWidth="1"/>
    <col min="4" max="4" width="26.28515625" customWidth="1"/>
    <col min="5" max="5" width="31.5703125" bestFit="1" customWidth="1"/>
    <col min="6" max="6" width="14" customWidth="1"/>
    <col min="7" max="7" width="11.85546875" customWidth="1"/>
  </cols>
  <sheetData>
    <row r="1" spans="1:8" x14ac:dyDescent="0.25">
      <c r="A1" s="37" t="s">
        <v>1</v>
      </c>
      <c r="B1" s="37" t="s">
        <v>2</v>
      </c>
      <c r="C1" s="38" t="s">
        <v>24</v>
      </c>
      <c r="D1" s="38" t="s">
        <v>25</v>
      </c>
      <c r="E1" s="37" t="s">
        <v>26</v>
      </c>
      <c r="F1" s="39" t="s">
        <v>91</v>
      </c>
      <c r="G1" s="39" t="s">
        <v>0</v>
      </c>
      <c r="H1" s="40" t="s">
        <v>69</v>
      </c>
    </row>
    <row r="2" spans="1:8" x14ac:dyDescent="0.25">
      <c r="A2" s="41" t="s">
        <v>73</v>
      </c>
      <c r="B2" s="41" t="s">
        <v>68</v>
      </c>
      <c r="C2" s="42" t="s">
        <v>71</v>
      </c>
      <c r="D2" s="42" t="s">
        <v>72</v>
      </c>
      <c r="E2" s="41" t="s">
        <v>90</v>
      </c>
      <c r="F2" s="43">
        <v>294</v>
      </c>
      <c r="G2" s="44">
        <v>0</v>
      </c>
      <c r="H2" s="32" t="s">
        <v>70</v>
      </c>
    </row>
    <row r="3" spans="1:8" x14ac:dyDescent="0.25">
      <c r="A3" s="41" t="s">
        <v>87</v>
      </c>
      <c r="B3" s="41" t="s">
        <v>68</v>
      </c>
      <c r="C3" s="42" t="s">
        <v>88</v>
      </c>
      <c r="D3" s="42" t="s">
        <v>89</v>
      </c>
      <c r="E3" s="41" t="s">
        <v>90</v>
      </c>
      <c r="F3" s="45">
        <v>143</v>
      </c>
      <c r="G3" s="44">
        <v>0</v>
      </c>
      <c r="H3" s="32" t="s">
        <v>70</v>
      </c>
    </row>
    <row r="4" spans="1:8" x14ac:dyDescent="0.25">
      <c r="A4" s="41"/>
      <c r="B4" s="41"/>
      <c r="C4" s="42"/>
      <c r="D4" s="42"/>
      <c r="E4" s="41"/>
      <c r="F4" s="45"/>
      <c r="G4" s="44"/>
      <c r="H4" s="32"/>
    </row>
    <row r="5" spans="1:8" x14ac:dyDescent="0.25">
      <c r="A5" s="41"/>
      <c r="B5" s="41"/>
      <c r="C5" s="42"/>
      <c r="D5" s="42"/>
      <c r="E5" s="41"/>
      <c r="F5" s="45"/>
      <c r="G5" s="44"/>
      <c r="H5" s="32"/>
    </row>
    <row r="6" spans="1:8" x14ac:dyDescent="0.25">
      <c r="A6" s="41"/>
      <c r="B6" s="41"/>
      <c r="C6" s="42"/>
      <c r="D6" s="42"/>
      <c r="E6" s="41"/>
      <c r="F6" s="45"/>
      <c r="G6" s="44"/>
      <c r="H6" s="32"/>
    </row>
    <row r="7" spans="1:8" x14ac:dyDescent="0.25">
      <c r="A7" s="32"/>
      <c r="B7" s="32"/>
      <c r="C7" s="32"/>
      <c r="D7" s="32"/>
      <c r="E7" s="41"/>
      <c r="F7" s="45"/>
      <c r="G7" s="44"/>
      <c r="H7" s="32"/>
    </row>
    <row r="8" spans="1:8" x14ac:dyDescent="0.25">
      <c r="A8" s="32"/>
      <c r="B8" s="32"/>
      <c r="C8" s="32"/>
      <c r="D8" s="32"/>
      <c r="E8" s="32"/>
      <c r="F8" s="44"/>
      <c r="G8" s="44"/>
      <c r="H8" s="32"/>
    </row>
    <row r="9" spans="1:8" x14ac:dyDescent="0.25">
      <c r="A9" s="32"/>
      <c r="B9" s="32"/>
      <c r="C9" s="32"/>
      <c r="D9" s="32"/>
      <c r="E9" s="32"/>
      <c r="F9" s="44"/>
      <c r="G9" s="44"/>
      <c r="H9" s="32"/>
    </row>
    <row r="10" spans="1:8" x14ac:dyDescent="0.25">
      <c r="A10" s="32"/>
      <c r="B10" s="32"/>
      <c r="C10" s="32"/>
      <c r="D10" s="32"/>
      <c r="E10" s="32"/>
      <c r="F10" s="44"/>
      <c r="G10" s="44"/>
      <c r="H10" s="32"/>
    </row>
    <row r="11" spans="1:8" x14ac:dyDescent="0.25">
      <c r="A11" s="32"/>
      <c r="B11" s="32"/>
      <c r="C11" s="32"/>
      <c r="D11" s="32"/>
      <c r="E11" s="32"/>
      <c r="F11" s="44"/>
      <c r="G11" s="44"/>
      <c r="H11" s="32"/>
    </row>
    <row r="12" spans="1:8" x14ac:dyDescent="0.25">
      <c r="A12" s="32"/>
      <c r="B12" s="32"/>
      <c r="C12" s="32"/>
      <c r="D12" s="32"/>
      <c r="E12" s="32"/>
      <c r="F12" s="44"/>
      <c r="G12" s="44"/>
      <c r="H12" s="32"/>
    </row>
    <row r="13" spans="1:8" x14ac:dyDescent="0.25">
      <c r="A13" s="32"/>
      <c r="B13" s="32"/>
      <c r="C13" s="32"/>
      <c r="D13" s="32"/>
      <c r="E13" s="32"/>
      <c r="F13" s="44"/>
      <c r="G13" s="44"/>
      <c r="H13" s="32"/>
    </row>
    <row r="14" spans="1:8" x14ac:dyDescent="0.25">
      <c r="A14" s="32"/>
      <c r="B14" s="32"/>
      <c r="C14" s="32"/>
      <c r="D14" s="32"/>
      <c r="E14" s="32"/>
      <c r="F14" s="44"/>
      <c r="G14" s="44"/>
      <c r="H14" s="32"/>
    </row>
    <row r="15" spans="1:8" x14ac:dyDescent="0.25">
      <c r="A15" s="32"/>
      <c r="B15" s="32"/>
      <c r="C15" s="32"/>
      <c r="D15" s="32"/>
      <c r="E15" s="32"/>
      <c r="F15" s="44"/>
      <c r="G15" s="44"/>
      <c r="H15" s="32"/>
    </row>
    <row r="16" spans="1:8" x14ac:dyDescent="0.25">
      <c r="A16" s="32"/>
      <c r="B16" s="32"/>
      <c r="C16" s="32"/>
      <c r="D16" s="32"/>
      <c r="E16" s="32"/>
      <c r="F16" s="44"/>
      <c r="G16" s="44"/>
      <c r="H16" s="32"/>
    </row>
    <row r="17" spans="1:8" x14ac:dyDescent="0.25">
      <c r="A17" s="32"/>
      <c r="B17" s="32"/>
      <c r="C17" s="32"/>
      <c r="D17" s="32"/>
      <c r="E17" s="32"/>
      <c r="F17" s="44"/>
      <c r="G17" s="44"/>
      <c r="H17" s="32"/>
    </row>
    <row r="18" spans="1:8" x14ac:dyDescent="0.25">
      <c r="A18" s="32"/>
      <c r="B18" s="32"/>
      <c r="C18" s="32"/>
      <c r="D18" s="32"/>
      <c r="E18" s="32"/>
      <c r="F18" s="44"/>
      <c r="G18" s="44"/>
      <c r="H18" s="32"/>
    </row>
    <row r="19" spans="1:8" x14ac:dyDescent="0.25">
      <c r="A19" s="32"/>
      <c r="B19" s="32"/>
      <c r="C19" s="32"/>
      <c r="D19" s="32"/>
      <c r="E19" s="32"/>
      <c r="F19" s="44"/>
      <c r="G19" s="44"/>
      <c r="H19" s="32"/>
    </row>
    <row r="20" spans="1:8" x14ac:dyDescent="0.25">
      <c r="A20" s="32"/>
      <c r="B20" s="32"/>
      <c r="C20" s="32"/>
      <c r="D20" s="32"/>
      <c r="E20" s="32"/>
      <c r="F20" s="44"/>
      <c r="G20" s="44"/>
      <c r="H20" s="3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"/>
  <sheetViews>
    <sheetView workbookViewId="0">
      <selection sqref="A1:H1"/>
    </sheetView>
  </sheetViews>
  <sheetFormatPr baseColWidth="10" defaultRowHeight="15" x14ac:dyDescent="0.25"/>
  <cols>
    <col min="2" max="2" width="18.85546875" customWidth="1"/>
    <col min="3" max="3" width="28.140625" customWidth="1"/>
    <col min="4" max="4" width="23.7109375" customWidth="1"/>
  </cols>
  <sheetData>
    <row r="1" spans="1:8" x14ac:dyDescent="0.25">
      <c r="A1" s="37" t="s">
        <v>1</v>
      </c>
      <c r="B1" s="37" t="s">
        <v>2</v>
      </c>
      <c r="C1" s="38" t="s">
        <v>24</v>
      </c>
      <c r="D1" s="38" t="s">
        <v>25</v>
      </c>
      <c r="E1" s="37" t="s">
        <v>26</v>
      </c>
      <c r="F1" s="39" t="s">
        <v>27</v>
      </c>
      <c r="G1" s="39" t="s">
        <v>0</v>
      </c>
      <c r="H1" s="40" t="s">
        <v>69</v>
      </c>
    </row>
    <row r="2" spans="1:8" x14ac:dyDescent="0.25">
      <c r="A2" s="32" t="s">
        <v>73</v>
      </c>
      <c r="B2" s="32" t="s">
        <v>68</v>
      </c>
      <c r="C2" s="32" t="s">
        <v>71</v>
      </c>
      <c r="D2" s="32" t="s">
        <v>72</v>
      </c>
      <c r="E2" s="32" t="s">
        <v>74</v>
      </c>
      <c r="F2" s="44">
        <v>285</v>
      </c>
      <c r="G2" s="44">
        <v>0</v>
      </c>
      <c r="H2" s="32" t="s">
        <v>75</v>
      </c>
    </row>
    <row r="3" spans="1:8" x14ac:dyDescent="0.25">
      <c r="A3" s="32"/>
      <c r="B3" s="32"/>
      <c r="C3" s="32"/>
      <c r="D3" s="32"/>
      <c r="E3" s="32"/>
      <c r="F3" s="44"/>
      <c r="G3" s="44"/>
      <c r="H3" s="32"/>
    </row>
    <row r="4" spans="1:8" x14ac:dyDescent="0.25">
      <c r="A4" s="32"/>
      <c r="B4" s="32"/>
      <c r="C4" s="32"/>
      <c r="D4" s="32"/>
      <c r="E4" s="32"/>
      <c r="F4" s="44"/>
      <c r="G4" s="44"/>
      <c r="H4" s="32"/>
    </row>
    <row r="5" spans="1:8" x14ac:dyDescent="0.25">
      <c r="A5" s="32"/>
      <c r="B5" s="32"/>
      <c r="C5" s="32"/>
      <c r="D5" s="32"/>
      <c r="E5" s="32"/>
      <c r="F5" s="44"/>
      <c r="G5" s="44"/>
      <c r="H5" s="32"/>
    </row>
    <row r="6" spans="1:8" x14ac:dyDescent="0.25">
      <c r="A6" s="32"/>
      <c r="B6" s="32"/>
      <c r="C6" s="32"/>
      <c r="D6" s="32"/>
      <c r="E6" s="32"/>
      <c r="F6" s="44"/>
      <c r="G6" s="44"/>
      <c r="H6" s="32"/>
    </row>
    <row r="7" spans="1:8" x14ac:dyDescent="0.25">
      <c r="A7" s="32"/>
      <c r="B7" s="32"/>
      <c r="C7" s="32"/>
      <c r="D7" s="32"/>
      <c r="E7" s="32"/>
      <c r="F7" s="44"/>
      <c r="G7" s="44"/>
      <c r="H7" s="32"/>
    </row>
    <row r="8" spans="1:8" x14ac:dyDescent="0.25">
      <c r="A8" s="32"/>
      <c r="B8" s="32"/>
      <c r="C8" s="32"/>
      <c r="D8" s="32"/>
      <c r="E8" s="32"/>
      <c r="F8" s="44"/>
      <c r="G8" s="44"/>
      <c r="H8" s="32"/>
    </row>
    <row r="9" spans="1:8" x14ac:dyDescent="0.25">
      <c r="A9" s="32"/>
      <c r="B9" s="32"/>
      <c r="C9" s="32"/>
      <c r="D9" s="32"/>
      <c r="E9" s="32"/>
      <c r="F9" s="44"/>
      <c r="G9" s="44"/>
      <c r="H9" s="32"/>
    </row>
    <row r="10" spans="1:8" x14ac:dyDescent="0.25">
      <c r="A10" s="32"/>
      <c r="B10" s="32"/>
      <c r="C10" s="32"/>
      <c r="D10" s="32"/>
      <c r="E10" s="32"/>
      <c r="F10" s="44"/>
      <c r="G10" s="44"/>
      <c r="H10" s="32"/>
    </row>
    <row r="11" spans="1:8" x14ac:dyDescent="0.25">
      <c r="A11" s="32"/>
      <c r="B11" s="32"/>
      <c r="C11" s="32"/>
      <c r="D11" s="32"/>
      <c r="E11" s="32"/>
      <c r="F11" s="44"/>
      <c r="G11" s="44"/>
      <c r="H11" s="32"/>
    </row>
    <row r="12" spans="1:8" x14ac:dyDescent="0.25">
      <c r="A12" s="32"/>
      <c r="B12" s="32"/>
      <c r="C12" s="32"/>
      <c r="D12" s="32"/>
      <c r="E12" s="32"/>
      <c r="F12" s="44"/>
      <c r="G12" s="44"/>
      <c r="H12" s="32"/>
    </row>
    <row r="13" spans="1:8" x14ac:dyDescent="0.25">
      <c r="A13" s="32"/>
      <c r="B13" s="32"/>
      <c r="C13" s="32"/>
      <c r="D13" s="32"/>
      <c r="E13" s="32"/>
      <c r="F13" s="44"/>
      <c r="G13" s="44"/>
      <c r="H13" s="3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3"/>
  <sheetViews>
    <sheetView workbookViewId="0">
      <selection activeCell="J8" sqref="J8"/>
    </sheetView>
  </sheetViews>
  <sheetFormatPr baseColWidth="10" defaultRowHeight="15" x14ac:dyDescent="0.25"/>
  <cols>
    <col min="2" max="2" width="20.28515625" customWidth="1"/>
    <col min="3" max="3" width="25.7109375" customWidth="1"/>
    <col min="4" max="4" width="23.5703125" customWidth="1"/>
  </cols>
  <sheetData>
    <row r="1" spans="1:8" x14ac:dyDescent="0.25">
      <c r="A1" s="37" t="s">
        <v>1</v>
      </c>
      <c r="B1" s="37" t="s">
        <v>2</v>
      </c>
      <c r="C1" s="38" t="s">
        <v>24</v>
      </c>
      <c r="D1" s="38" t="s">
        <v>25</v>
      </c>
      <c r="E1" s="37" t="s">
        <v>26</v>
      </c>
      <c r="F1" s="47" t="s">
        <v>77</v>
      </c>
      <c r="G1" s="40" t="s">
        <v>69</v>
      </c>
      <c r="H1" s="46"/>
    </row>
    <row r="2" spans="1:8" x14ac:dyDescent="0.25">
      <c r="A2" s="32" t="s">
        <v>73</v>
      </c>
      <c r="B2" s="32" t="s">
        <v>68</v>
      </c>
      <c r="C2" s="32" t="s">
        <v>71</v>
      </c>
      <c r="D2" s="32" t="s">
        <v>72</v>
      </c>
      <c r="E2" s="32" t="s">
        <v>76</v>
      </c>
      <c r="F2" s="32" t="s">
        <v>112</v>
      </c>
      <c r="G2" s="48" t="s">
        <v>78</v>
      </c>
    </row>
    <row r="3" spans="1:8" x14ac:dyDescent="0.25">
      <c r="A3" s="32"/>
      <c r="B3" s="32"/>
      <c r="C3" s="32"/>
      <c r="D3" s="32"/>
      <c r="E3" s="32"/>
      <c r="F3" s="32"/>
      <c r="G3" s="32"/>
    </row>
    <row r="4" spans="1:8" x14ac:dyDescent="0.25">
      <c r="A4" s="32"/>
      <c r="B4" s="32"/>
      <c r="C4" s="32"/>
      <c r="D4" s="32"/>
      <c r="E4" s="32"/>
      <c r="F4" s="32"/>
      <c r="G4" s="32"/>
    </row>
    <row r="5" spans="1:8" x14ac:dyDescent="0.25">
      <c r="A5" s="32"/>
      <c r="B5" s="32"/>
      <c r="C5" s="32"/>
      <c r="D5" s="32"/>
      <c r="E5" s="32"/>
      <c r="F5" s="32"/>
      <c r="G5" s="32"/>
    </row>
    <row r="6" spans="1:8" x14ac:dyDescent="0.25">
      <c r="A6" s="32"/>
      <c r="B6" s="32"/>
      <c r="C6" s="32"/>
      <c r="D6" s="32"/>
      <c r="E6" s="32"/>
      <c r="F6" s="32"/>
      <c r="G6" s="32"/>
    </row>
    <row r="7" spans="1:8" x14ac:dyDescent="0.25">
      <c r="A7" s="32"/>
      <c r="B7" s="32"/>
      <c r="C7" s="32"/>
      <c r="D7" s="32"/>
      <c r="E7" s="32"/>
      <c r="F7" s="32"/>
      <c r="G7" s="32"/>
    </row>
    <row r="8" spans="1:8" x14ac:dyDescent="0.25">
      <c r="A8" s="32"/>
      <c r="B8" s="32"/>
      <c r="C8" s="32"/>
      <c r="D8" s="32"/>
      <c r="E8" s="32"/>
      <c r="F8" s="32"/>
      <c r="G8" s="32"/>
    </row>
    <row r="9" spans="1:8" x14ac:dyDescent="0.25">
      <c r="A9" s="32"/>
      <c r="B9" s="32"/>
      <c r="C9" s="32"/>
      <c r="D9" s="32"/>
      <c r="E9" s="32"/>
      <c r="F9" s="32"/>
      <c r="G9" s="32"/>
    </row>
    <row r="10" spans="1:8" x14ac:dyDescent="0.25">
      <c r="A10" s="32"/>
      <c r="B10" s="32"/>
      <c r="C10" s="32"/>
      <c r="D10" s="32"/>
      <c r="E10" s="32"/>
      <c r="F10" s="32"/>
      <c r="G10" s="32"/>
    </row>
    <row r="11" spans="1:8" x14ac:dyDescent="0.25">
      <c r="A11" s="32"/>
      <c r="B11" s="32"/>
      <c r="C11" s="32"/>
      <c r="D11" s="32"/>
      <c r="E11" s="32"/>
      <c r="F11" s="32"/>
      <c r="G11" s="32"/>
    </row>
    <row r="12" spans="1:8" x14ac:dyDescent="0.25">
      <c r="A12" s="32"/>
      <c r="B12" s="32"/>
      <c r="C12" s="32"/>
      <c r="D12" s="32"/>
      <c r="E12" s="32"/>
      <c r="F12" s="32"/>
      <c r="G12" s="32"/>
    </row>
    <row r="13" spans="1:8" x14ac:dyDescent="0.25">
      <c r="A13" s="32"/>
      <c r="B13" s="32"/>
      <c r="C13" s="32"/>
      <c r="D13" s="32"/>
      <c r="E13" s="32"/>
      <c r="F13" s="32"/>
      <c r="G13" s="3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F2ACC6C5E22641AFB3B5349BE83159" ma:contentTypeVersion="11" ma:contentTypeDescription="Crear nuevo documento." ma:contentTypeScope="" ma:versionID="2cce8f4dd18c79905d466586a4004dd1">
  <xsd:schema xmlns:xsd="http://www.w3.org/2001/XMLSchema" xmlns:xs="http://www.w3.org/2001/XMLSchema" xmlns:p="http://schemas.microsoft.com/office/2006/metadata/properties" xmlns:ns3="a4729286-7831-484f-a19e-6064a0f5702e" xmlns:ns4="4126eee0-89d1-45e3-b40a-601db9fdef4c" targetNamespace="http://schemas.microsoft.com/office/2006/metadata/properties" ma:root="true" ma:fieldsID="eabe91955aa8742141ad51c302c45615" ns3:_="" ns4:_="">
    <xsd:import namespace="a4729286-7831-484f-a19e-6064a0f5702e"/>
    <xsd:import namespace="4126eee0-89d1-45e3-b40a-601db9fdef4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29286-7831-484f-a19e-6064a0f57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6eee0-89d1-45e3-b40a-601db9fdef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391F8F-165D-4AD3-B0D7-F7F70CE3A1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729286-7831-484f-a19e-6064a0f5702e"/>
    <ds:schemaRef ds:uri="4126eee0-89d1-45e3-b40a-601db9fdef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A29600-1FFC-47C5-96CB-A058979F7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7E9B04-C05C-4793-B108-6190C06A444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4729286-7831-484f-a19e-6064a0f5702e"/>
    <ds:schemaRef ds:uri="http://purl.org/dc/elements/1.1/"/>
    <ds:schemaRef ds:uri="http://schemas.microsoft.com/office/2006/metadata/properties"/>
    <ds:schemaRef ds:uri="http://schemas.microsoft.com/office/2006/documentManagement/types"/>
    <ds:schemaRef ds:uri="4126eee0-89d1-45e3-b40a-601db9fdef4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REINTEGRO X MATERIAL</vt:lpstr>
      <vt:lpstr>RESUMEN RESIDUOS DETALLADOS</vt:lpstr>
      <vt:lpstr>RESIDUOS POR SERVICIO SICORE</vt:lpstr>
      <vt:lpstr>RESIDUOS ELECTRÓNICOS </vt:lpstr>
      <vt:lpstr>Vidrio Plano</vt:lpstr>
      <vt:lpstr>LLantas (RTV)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Belkys</dc:creator>
  <cp:lastModifiedBy>Teresita Granados</cp:lastModifiedBy>
  <dcterms:created xsi:type="dcterms:W3CDTF">2020-04-08T15:04:58Z</dcterms:created>
  <dcterms:modified xsi:type="dcterms:W3CDTF">2023-07-18T18:39:30Z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0x01010022F2ACC6C5E22641AFB3B5349BE83159</vt:lpwstr>
  </property>
</Properties>
</file>