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srvdfs01\FS_Departamentos_MH\Presupuesto\Muni_2026\Liquidación Presup 2025\"/>
    </mc:Choice>
  </mc:AlternateContent>
  <xr:revisionPtr revIDLastSave="0" documentId="13_ncr:1_{FD3D93BC-A07A-4B2E-B260-C68A71DBF9C4}" xr6:coauthVersionLast="47" xr6:coauthVersionMax="47" xr10:uidLastSave="{00000000-0000-0000-0000-000000000000}"/>
  <bookViews>
    <workbookView xWindow="28680" yWindow="-120" windowWidth="29040" windowHeight="15720" xr2:uid="{F681A7E6-1D9E-42AC-B2B1-227F44C5C665}"/>
  </bookViews>
  <sheets>
    <sheet name="1_Liquidación" sheetId="1" r:id="rId1"/>
  </sheets>
  <externalReferences>
    <externalReference r:id="rId2"/>
  </externalReferences>
  <definedNames>
    <definedName name="Anexo_8_Endeudamiento" localSheetId="0">#REF!</definedName>
    <definedName name="Anexo_8_Endeudamiento">#REF!</definedName>
    <definedName name="LIQ" localSheetId="0">#REF!</definedName>
    <definedName name="LIQ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F58" i="1"/>
  <c r="F57" i="1"/>
  <c r="F56" i="1"/>
  <c r="F55" i="1"/>
  <c r="F54" i="1"/>
  <c r="F53" i="1"/>
  <c r="F52" i="1"/>
  <c r="F51" i="1"/>
  <c r="F50" i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D42" i="1"/>
  <c r="F42" i="1" s="1"/>
  <c r="D41" i="1"/>
  <c r="F41" i="1" s="1"/>
  <c r="F40" i="1"/>
  <c r="E39" i="1"/>
  <c r="F39" i="1" s="1"/>
  <c r="D39" i="1"/>
  <c r="E38" i="1"/>
  <c r="D38" i="1"/>
  <c r="F38" i="1" s="1"/>
  <c r="E37" i="1"/>
  <c r="D37" i="1"/>
  <c r="F37" i="1" s="1"/>
  <c r="E36" i="1"/>
  <c r="D36" i="1"/>
  <c r="F36" i="1" s="1"/>
  <c r="E35" i="1"/>
  <c r="E34" i="1"/>
  <c r="D34" i="1"/>
  <c r="F34" i="1" s="1"/>
  <c r="D33" i="1"/>
  <c r="F33" i="1" s="1"/>
  <c r="D32" i="1"/>
  <c r="F32" i="1" s="1"/>
  <c r="D31" i="1"/>
  <c r="F31" i="1" s="1"/>
  <c r="D30" i="1"/>
  <c r="D29" i="1"/>
  <c r="F29" i="1" s="1"/>
  <c r="D28" i="1"/>
  <c r="F28" i="1" s="1"/>
  <c r="D15" i="1"/>
  <c r="D14" i="1"/>
  <c r="D13" i="1"/>
  <c r="C13" i="1"/>
  <c r="D10" i="1"/>
  <c r="D17" i="1" s="1"/>
  <c r="C10" i="1"/>
  <c r="E59" i="1" l="1"/>
  <c r="D59" i="1"/>
  <c r="D19" i="1" s="1"/>
  <c r="D21" i="1" s="1"/>
  <c r="A63" i="1" s="1"/>
  <c r="C63" i="1" s="1"/>
  <c r="F35" i="1"/>
  <c r="F59" i="1" s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" authorId="0" shapeId="0" xr:uid="{6D47A918-A2FA-42B0-AB7E-F584B0F50164}">
      <text>
        <r>
          <rPr>
            <sz val="10"/>
            <color rgb="FF000000"/>
            <rFont val="Arial"/>
            <family val="2"/>
            <scheme val="minor"/>
          </rPr>
          <t>Este monto debe coincidir con la sumatoria de los ingresos reportados en el SIPP en los informes de ejecución:   (Ingresos recaudados o recibidos en el periodo + el superavit  realmente ejecutado en el período, apartir de lo presupuestado en el 2022)
======</t>
        </r>
      </text>
    </comment>
    <comment ref="D15" authorId="0" shapeId="0" xr:uid="{8150C69A-844D-4AD5-BFAC-62675B7EC384}">
      <text>
        <r>
          <rPr>
            <sz val="10"/>
            <color rgb="FF000000"/>
            <rFont val="Arial"/>
            <family val="2"/>
            <scheme val="minor"/>
          </rPr>
          <t>En caso de utilizar la figura de compromisos presupuestarios contraidos al 31/12/20xxx,  estos deberán ser incluidos en este apartado en concordancia con lo establecido en el artículo 116 del CM  y en observancia a los criterios de la CGR *.
======</t>
        </r>
      </text>
    </comment>
    <comment ref="D19" authorId="0" shapeId="0" xr:uid="{F9CFF17A-0FCA-445F-ADBB-EC8DBF0A5308}">
      <text>
        <r>
          <rPr>
            <sz val="10"/>
            <color rgb="FF000000"/>
            <rFont val="Arial"/>
            <family val="2"/>
            <scheme val="minor"/>
          </rPr>
          <t>Debe coincidir con el dato registrados en el SIPP.  Módulo Superávit / Déficit.  (Superavit especifico del período)
======</t>
        </r>
      </text>
    </comment>
    <comment ref="D21" authorId="0" shapeId="0" xr:uid="{F300A25E-79CC-4081-B56E-B70B50CEB709}">
      <text>
        <r>
          <rPr>
            <sz val="10"/>
            <color rgb="FF000000"/>
            <rFont val="Arial"/>
            <family val="2"/>
            <scheme val="minor"/>
          </rPr>
          <t>Debe coincidir con el de los dato registrados en el SIPP.  Módulo Superávit / Déficit (Superavit libre del período)
======</t>
        </r>
      </text>
    </comment>
    <comment ref="E27" authorId="0" shapeId="0" xr:uid="{701C7F91-9551-4CAE-84DD-39CB3355438B}">
      <text>
        <r>
          <rPr>
            <sz val="10"/>
            <color rgb="FF000000"/>
            <rFont val="Arial"/>
            <family val="2"/>
            <scheme val="minor"/>
          </rPr>
          <t>Corresponde a los recursos no presupuestados ni ejecutados del superavit de la liquidación anterior.
======</t>
        </r>
      </text>
    </comment>
    <comment ref="D59" authorId="0" shapeId="0" xr:uid="{C145F563-B8BF-4A13-847C-87D07E074A4E}">
      <text>
        <r>
          <rPr>
            <sz val="10"/>
            <color rgb="FF000000"/>
            <rFont val="Arial"/>
            <family val="2"/>
            <scheme val="minor"/>
          </rPr>
          <t>Debe coincidir con el dato registrado en el SIPP.  Módulo Superávit / Déficit.  (Superavit especifico del período)
======</t>
        </r>
      </text>
    </comment>
    <comment ref="F59" authorId="0" shapeId="0" xr:uid="{8D57DAB7-6799-40AA-9684-292ECCAA436B}">
      <text>
        <r>
          <rPr>
            <sz val="10"/>
            <color rgb="FF000000"/>
            <rFont val="Arial"/>
            <family val="2"/>
            <scheme val="minor"/>
          </rPr>
          <t>Debe coincidir con el dato registrado en el SIPP.  Módulo Superávit / Déficit.  (Superavit especifico acumulado)
======</t>
        </r>
      </text>
    </comment>
    <comment ref="B62" authorId="0" shapeId="0" xr:uid="{4C5E217F-170B-4477-8060-8B14860C66A2}">
      <text>
        <r>
          <rPr>
            <sz val="10"/>
            <color rgb="FF000000"/>
            <rFont val="Arial"/>
            <family val="2"/>
            <scheme val="minor"/>
          </rPr>
          <t>Corresponde a los recursos no presupuestados ni ejecutados del superavit de la liquidación anterior.
======</t>
        </r>
      </text>
    </comment>
    <comment ref="A63" authorId="0" shapeId="0" xr:uid="{DE108C5E-A1BD-4D22-AB61-700578DE3697}">
      <text>
        <r>
          <rPr>
            <sz val="10"/>
            <color rgb="FF000000"/>
            <rFont val="Arial"/>
            <family val="2"/>
            <scheme val="minor"/>
          </rPr>
          <t>Debe coincidir con el datos registrado en el SIPP.  Módulo Superávit / Déficit (Superavit libre del período)
======</t>
        </r>
      </text>
    </comment>
    <comment ref="C63" authorId="0" shapeId="0" xr:uid="{6173D027-1977-49AF-9EE9-1B5534104721}">
      <text>
        <r>
          <rPr>
            <sz val="10"/>
            <color rgb="FF000000"/>
            <rFont val="Arial"/>
            <family val="2"/>
            <scheme val="minor"/>
          </rPr>
          <t>Debe coincidir con el dato registrado en el SIPP.  Módulo Superávit / Déficit (Superavit libre acumulado)
======</t>
        </r>
      </text>
    </comment>
  </commentList>
</comments>
</file>

<file path=xl/sharedStrings.xml><?xml version="1.0" encoding="utf-8"?>
<sst xmlns="http://schemas.openxmlformats.org/spreadsheetml/2006/main" count="103" uniqueCount="91">
  <si>
    <t>ANEXO N.° 1</t>
  </si>
  <si>
    <t>MUNICIPALIDAD DE HEREDIA</t>
  </si>
  <si>
    <t>LIQUIDACIÓN DEL PRESUPUESTO 2025</t>
  </si>
  <si>
    <t xml:space="preserve"> En colones</t>
  </si>
  <si>
    <r>
      <rPr>
        <b/>
        <sz val="14"/>
        <color theme="1"/>
        <rFont val="&quot;Century Gothic&quot;"/>
      </rPr>
      <t xml:space="preserve">Nota: </t>
    </r>
    <r>
      <rPr>
        <sz val="14"/>
        <color theme="1"/>
        <rFont val="&quot;Century Gothic&quot;"/>
      </rPr>
      <t xml:space="preserve">En esta hoja debe digitar únicamente las celdas marcadas en gris </t>
    </r>
  </si>
  <si>
    <t>RESULTADO DEL PERIODO</t>
  </si>
  <si>
    <t>PRESUPUESTO</t>
  </si>
  <si>
    <t>MONTO DEL PERIODO</t>
  </si>
  <si>
    <t>INGRESOS DEL PERIODO (Percibidos o Recaudados)</t>
  </si>
  <si>
    <t xml:space="preserve">Menos: </t>
  </si>
  <si>
    <t>GASTOS EJECUTADOS DEL PERIODO</t>
  </si>
  <si>
    <t>Gastos ejecutados</t>
  </si>
  <si>
    <t>Compromisos presupuestarios al 31 de diciembre 2023</t>
  </si>
  <si>
    <t xml:space="preserve"> </t>
  </si>
  <si>
    <t>Menos:  Saldos con destino específico del periodo</t>
  </si>
  <si>
    <t>SUPERÁVIT LIBRE/DÉFICIT DEL PERIODO</t>
  </si>
  <si>
    <t>DETALLE SUPERÁVIT ESPECÍFICO:</t>
  </si>
  <si>
    <t xml:space="preserve">Concepto </t>
  </si>
  <si>
    <t>Fundamento legal o especial que lo justifica</t>
  </si>
  <si>
    <t>Artículo que otorga la especificidad</t>
  </si>
  <si>
    <t>Monto Periodo</t>
  </si>
  <si>
    <t>Monto superávit específico de periodos anteriores no incorporados en el periodo 2025 más el presupuestado en el periodo, pero no ejecutado</t>
  </si>
  <si>
    <t>Resultado Específico acumulado al cierre 2025</t>
  </si>
  <si>
    <t>Junta Administrativa del Registro Nacional</t>
  </si>
  <si>
    <t>Ley Nº7729</t>
  </si>
  <si>
    <t>Articulo 30</t>
  </si>
  <si>
    <t>Organismo de Normalización Técnica</t>
  </si>
  <si>
    <t>Ley Nº 7729</t>
  </si>
  <si>
    <t>Articulo 13</t>
  </si>
  <si>
    <t>Comité Cantonal de Deportes</t>
  </si>
  <si>
    <t>Ley Nº 7794</t>
  </si>
  <si>
    <t>Articulo 179</t>
  </si>
  <si>
    <t>Aporte al Consejo Nacional de Personas con Discapacidad (CONAPDIS) Ley N°9303</t>
  </si>
  <si>
    <t>Ley Nº 9303</t>
  </si>
  <si>
    <t>Artìculo 10</t>
  </si>
  <si>
    <t>10% aporte CONAGEBIO</t>
  </si>
  <si>
    <t>Ley Nº 7788</t>
  </si>
  <si>
    <t>Artìculo 43</t>
  </si>
  <si>
    <t>70% aporte Fondo Parques Nacionales</t>
  </si>
  <si>
    <t xml:space="preserve">Ley Nº 7788 </t>
  </si>
  <si>
    <t xml:space="preserve">Proyectos y programas para la Persona Joven </t>
  </si>
  <si>
    <t>Ley Nº 8261</t>
  </si>
  <si>
    <t>Artìculo 26</t>
  </si>
  <si>
    <t>Consejo de Seguridad Vial. Ley 7331</t>
  </si>
  <si>
    <t>Ley Nº 7331</t>
  </si>
  <si>
    <t>Artìculo 27</t>
  </si>
  <si>
    <t>Aporte del Consejo de Seguridad Vial, Multas por Infracción a la Ley de Tránsito</t>
  </si>
  <si>
    <t>Ley Nº 9078</t>
  </si>
  <si>
    <t>Artículo 234</t>
  </si>
  <si>
    <t>Fondo recolección de basura</t>
  </si>
  <si>
    <t>Artìculo 83</t>
  </si>
  <si>
    <t>Fondo de parques y obras de ornato</t>
  </si>
  <si>
    <t>Fondo Aseo de Vías</t>
  </si>
  <si>
    <t>Fondo de atención de Emergencias</t>
  </si>
  <si>
    <t>Ley 8488</t>
  </si>
  <si>
    <t>Artículo 46 bis</t>
  </si>
  <si>
    <t xml:space="preserve">Fondo Ley Simplificación y Eficiencia Tributarias </t>
  </si>
  <si>
    <t>Ley Nº 8114</t>
  </si>
  <si>
    <t>Artículo 05</t>
  </si>
  <si>
    <t>Mantenimiento y conservación caminos vecinales y calles urbanas</t>
  </si>
  <si>
    <t>Ley Nº 6909</t>
  </si>
  <si>
    <t>Artículo 3</t>
  </si>
  <si>
    <t xml:space="preserve">Partidas especificas </t>
  </si>
  <si>
    <t>Ley Nº 7755</t>
  </si>
  <si>
    <t>Artìculo 01</t>
  </si>
  <si>
    <t xml:space="preserve">Saldo transferencias Anexo-5 transferencias </t>
  </si>
  <si>
    <t>Decreto Nro. DGPN-H-009-2009
 y Ley N°. 8841</t>
  </si>
  <si>
    <t>ICODER- Construcción del Centro Nacional del Bicentenario para la promoción y desarrollo de la Gimnasia en Heredia.</t>
  </si>
  <si>
    <t>ICODER-DN-DAF-0200-09-2020</t>
  </si>
  <si>
    <t>Fondo recursos mermas</t>
  </si>
  <si>
    <t>Ley Nº 7210</t>
  </si>
  <si>
    <t>Artìculo 16</t>
  </si>
  <si>
    <t>Transferencia sector privado estudios hidrológicos</t>
  </si>
  <si>
    <t>Acuerdo del Concejo Municipal de Heredia</t>
  </si>
  <si>
    <t>Notas de crédito sin registrar periodos anteriores</t>
  </si>
  <si>
    <t>Principio de especificación. Normas Técnicas de Preesupuesto Público</t>
  </si>
  <si>
    <t>2.2.3 Inciso f.</t>
  </si>
  <si>
    <t>Utilidades de comisiones de fiestas</t>
  </si>
  <si>
    <t>Ley Nº 4286</t>
  </si>
  <si>
    <t xml:space="preserve">TOTAL </t>
  </si>
  <si>
    <t>SUPERÁVIT LIBRE:</t>
  </si>
  <si>
    <t>Monto superávit libre de periodos anteriores no incorporados en el periodo 2023 más el presupuestado en el periodo, pero no ejecutado</t>
  </si>
  <si>
    <t>Resultado libre acumulado al cierre 2025</t>
  </si>
  <si>
    <t>Firma</t>
  </si>
  <si>
    <t>Licda. Marianella Guzmán Díaz</t>
  </si>
  <si>
    <t>Nombre funcionario responsable</t>
  </si>
  <si>
    <t>proceso de liquidación presupuestaria</t>
  </si>
  <si>
    <t>Fecha</t>
  </si>
  <si>
    <t>*Criterios compromisos presupuestarios:  n.° 12666 (DFOE-SM-1646) del 20 de diciembre de 2010 ;   n.° 09210 (DFOE-DL-0720) del 01 de julio, 2015;  n.° 04612 ( DFOE-DL-0487) del 27 de marzo 2020.</t>
  </si>
  <si>
    <t>Victor Sanchez González</t>
  </si>
  <si>
    <t>Nombre del Alcalde Municipal a.i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</si>
</sst>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₡]#,##0.00"/>
    <numFmt numFmtId="165" formatCode="[$₡-140A]#,##0.00"/>
  </numFmts>
  <fonts count="15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4"/>
      <color rgb="FFFFFFFF"/>
      <name val="Century Gothic"/>
      <family val="2"/>
    </font>
    <font>
      <sz val="10"/>
      <color theme="1"/>
      <name val="Arial"/>
      <family val="2"/>
    </font>
    <font>
      <sz val="11"/>
      <color rgb="FFFFFFFF"/>
      <name val="Century Gothic"/>
      <family val="2"/>
    </font>
    <font>
      <sz val="10"/>
      <name val="Arial"/>
      <family val="2"/>
    </font>
    <font>
      <b/>
      <sz val="14"/>
      <color theme="1"/>
      <name val="Century Gothic"/>
      <family val="2"/>
    </font>
    <font>
      <b/>
      <sz val="14"/>
      <color theme="1"/>
      <name val="&quot;Century Gothic&quot;"/>
    </font>
    <font>
      <sz val="14"/>
      <color theme="1"/>
      <name val="&quot;Century Gothic&quot;"/>
    </font>
    <font>
      <b/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Century Gothic"/>
      <family val="2"/>
    </font>
    <font>
      <b/>
      <sz val="11"/>
      <color rgb="FFFFFFFF"/>
      <name val="Century Gothic"/>
      <family val="2"/>
    </font>
    <font>
      <sz val="10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92CDDC"/>
        <bgColor rgb="FF92CDDC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B4A7D6"/>
        <bgColor rgb="FFB4A7D6"/>
      </patternFill>
    </fill>
    <fill>
      <patternFill patternType="solid">
        <fgColor rgb="FF4BACC6"/>
        <bgColor rgb="FF4BACC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2" fillId="0" borderId="0" xfId="1"/>
    <xf numFmtId="0" fontId="4" fillId="0" borderId="0" xfId="1" applyFont="1"/>
    <xf numFmtId="0" fontId="10" fillId="0" borderId="0" xfId="1" applyFont="1" applyAlignment="1">
      <alignment horizontal="center" wrapText="1"/>
    </xf>
    <xf numFmtId="0" fontId="11" fillId="0" borderId="0" xfId="1" applyFont="1"/>
    <xf numFmtId="4" fontId="4" fillId="0" borderId="0" xfId="1" applyNumberFormat="1" applyFont="1"/>
    <xf numFmtId="164" fontId="10" fillId="4" borderId="0" xfId="1" applyNumberFormat="1" applyFont="1" applyFill="1" applyAlignment="1">
      <alignment horizontal="right" wrapText="1"/>
    </xf>
    <xf numFmtId="0" fontId="12" fillId="0" borderId="0" xfId="1" applyFont="1" applyAlignment="1">
      <alignment wrapText="1"/>
    </xf>
    <xf numFmtId="164" fontId="4" fillId="0" borderId="0" xfId="1" applyNumberFormat="1" applyFont="1"/>
    <xf numFmtId="164" fontId="10" fillId="0" borderId="0" xfId="1" applyNumberFormat="1" applyFont="1" applyAlignment="1">
      <alignment horizontal="right" wrapText="1"/>
    </xf>
    <xf numFmtId="164" fontId="12" fillId="4" borderId="0" xfId="1" applyNumberFormat="1" applyFont="1" applyFill="1" applyAlignment="1">
      <alignment horizontal="right" wrapText="1"/>
    </xf>
    <xf numFmtId="4" fontId="11" fillId="0" borderId="0" xfId="1" applyNumberFormat="1" applyFont="1"/>
    <xf numFmtId="164" fontId="10" fillId="5" borderId="0" xfId="1" applyNumberFormat="1" applyFont="1" applyFill="1" applyAlignment="1">
      <alignment horizontal="right" wrapText="1"/>
    </xf>
    <xf numFmtId="164" fontId="10" fillId="6" borderId="0" xfId="1" applyNumberFormat="1" applyFont="1" applyFill="1" applyAlignment="1">
      <alignment horizontal="right" wrapText="1"/>
    </xf>
    <xf numFmtId="0" fontId="4" fillId="0" borderId="2" xfId="1" applyFont="1" applyBorder="1"/>
    <xf numFmtId="4" fontId="4" fillId="0" borderId="2" xfId="1" applyNumberFormat="1" applyFont="1" applyBorder="1"/>
    <xf numFmtId="2" fontId="4" fillId="0" borderId="0" xfId="1" applyNumberFormat="1" applyFont="1"/>
    <xf numFmtId="2" fontId="10" fillId="0" borderId="0" xfId="1" applyNumberFormat="1" applyFont="1"/>
    <xf numFmtId="0" fontId="4" fillId="0" borderId="3" xfId="1" applyFont="1" applyBorder="1"/>
    <xf numFmtId="0" fontId="13" fillId="2" borderId="4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7" borderId="5" xfId="1" applyFont="1" applyFill="1" applyBorder="1" applyAlignment="1">
      <alignment horizontal="center" vertical="center" wrapText="1"/>
    </xf>
    <xf numFmtId="165" fontId="2" fillId="0" borderId="0" xfId="1" applyNumberFormat="1"/>
    <xf numFmtId="0" fontId="14" fillId="4" borderId="6" xfId="1" applyFont="1" applyFill="1" applyBorder="1"/>
    <xf numFmtId="0" fontId="14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/>
    </xf>
    <xf numFmtId="164" fontId="12" fillId="4" borderId="5" xfId="1" applyNumberFormat="1" applyFont="1" applyFill="1" applyBorder="1" applyAlignment="1">
      <alignment horizontal="right" wrapText="1"/>
    </xf>
    <xf numFmtId="164" fontId="4" fillId="0" borderId="5" xfId="1" applyNumberFormat="1" applyFont="1" applyBorder="1" applyAlignment="1">
      <alignment horizontal="right"/>
    </xf>
    <xf numFmtId="0" fontId="14" fillId="4" borderId="6" xfId="1" applyFont="1" applyFill="1" applyBorder="1" applyAlignment="1">
      <alignment wrapText="1"/>
    </xf>
    <xf numFmtId="0" fontId="6" fillId="0" borderId="8" xfId="1" applyFont="1" applyBorder="1" applyAlignment="1">
      <alignment horizontal="center"/>
    </xf>
    <xf numFmtId="164" fontId="12" fillId="4" borderId="9" xfId="1" applyNumberFormat="1" applyFont="1" applyFill="1" applyBorder="1" applyAlignment="1">
      <alignment horizontal="right" wrapText="1"/>
    </xf>
    <xf numFmtId="0" fontId="6" fillId="0" borderId="0" xfId="1" applyFont="1" applyAlignment="1">
      <alignment horizontal="center"/>
    </xf>
    <xf numFmtId="164" fontId="12" fillId="4" borderId="10" xfId="1" applyNumberFormat="1" applyFont="1" applyFill="1" applyBorder="1" applyAlignment="1">
      <alignment horizontal="right" wrapText="1"/>
    </xf>
    <xf numFmtId="164" fontId="4" fillId="0" borderId="9" xfId="1" applyNumberFormat="1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/>
    </xf>
    <xf numFmtId="164" fontId="12" fillId="4" borderId="6" xfId="1" applyNumberFormat="1" applyFont="1" applyFill="1" applyBorder="1" applyAlignment="1">
      <alignment horizontal="right" wrapText="1"/>
    </xf>
    <xf numFmtId="164" fontId="4" fillId="0" borderId="6" xfId="1" applyNumberFormat="1" applyFont="1" applyBorder="1" applyAlignment="1">
      <alignment horizontal="right"/>
    </xf>
    <xf numFmtId="0" fontId="6" fillId="0" borderId="12" xfId="1" applyFont="1" applyBorder="1" applyAlignment="1">
      <alignment horizontal="center"/>
    </xf>
    <xf numFmtId="0" fontId="14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wrapText="1"/>
    </xf>
    <xf numFmtId="0" fontId="14" fillId="8" borderId="6" xfId="1" applyFont="1" applyFill="1" applyBorder="1" applyAlignment="1">
      <alignment horizontal="center" vertical="center"/>
    </xf>
    <xf numFmtId="0" fontId="14" fillId="8" borderId="6" xfId="1" applyFont="1" applyFill="1" applyBorder="1" applyAlignment="1">
      <alignment horizontal="center" vertical="center" wrapText="1"/>
    </xf>
    <xf numFmtId="0" fontId="6" fillId="8" borderId="8" xfId="1" applyFont="1" applyFill="1" applyBorder="1"/>
    <xf numFmtId="0" fontId="14" fillId="4" borderId="5" xfId="1" applyFont="1" applyFill="1" applyBorder="1"/>
    <xf numFmtId="164" fontId="4" fillId="4" borderId="5" xfId="1" applyNumberFormat="1" applyFont="1" applyFill="1" applyBorder="1"/>
    <xf numFmtId="0" fontId="14" fillId="4" borderId="4" xfId="1" applyFont="1" applyFill="1" applyBorder="1"/>
    <xf numFmtId="0" fontId="11" fillId="0" borderId="13" xfId="1" applyFont="1" applyBorder="1"/>
    <xf numFmtId="0" fontId="4" fillId="0" borderId="13" xfId="1" applyFont="1" applyBorder="1"/>
    <xf numFmtId="164" fontId="10" fillId="5" borderId="13" xfId="1" applyNumberFormat="1" applyFont="1" applyFill="1" applyBorder="1" applyAlignment="1">
      <alignment horizontal="right" wrapText="1"/>
    </xf>
    <xf numFmtId="164" fontId="10" fillId="0" borderId="13" xfId="1" applyNumberFormat="1" applyFont="1" applyBorder="1" applyAlignment="1">
      <alignment horizontal="right" wrapText="1"/>
    </xf>
    <xf numFmtId="2" fontId="4" fillId="0" borderId="3" xfId="1" applyNumberFormat="1" applyFont="1" applyBorder="1"/>
    <xf numFmtId="164" fontId="10" fillId="6" borderId="4" xfId="1" applyNumberFormat="1" applyFont="1" applyFill="1" applyBorder="1" applyAlignment="1">
      <alignment horizontal="right" wrapText="1"/>
    </xf>
    <xf numFmtId="164" fontId="10" fillId="4" borderId="5" xfId="1" applyNumberFormat="1" applyFont="1" applyFill="1" applyBorder="1" applyAlignment="1">
      <alignment horizontal="right" wrapText="1"/>
    </xf>
    <xf numFmtId="164" fontId="10" fillId="9" borderId="5" xfId="1" applyNumberFormat="1" applyFont="1" applyFill="1" applyBorder="1" applyAlignment="1">
      <alignment horizontal="right" wrapText="1"/>
    </xf>
    <xf numFmtId="0" fontId="2" fillId="0" borderId="14" xfId="1" applyBorder="1"/>
    <xf numFmtId="0" fontId="10" fillId="0" borderId="0" xfId="1" applyFont="1"/>
    <xf numFmtId="0" fontId="10" fillId="0" borderId="0" xfId="1" applyFont="1" applyAlignment="1">
      <alignment horizontal="center"/>
    </xf>
    <xf numFmtId="14" fontId="2" fillId="0" borderId="14" xfId="1" applyNumberFormat="1" applyBorder="1" applyAlignment="1">
      <alignment horizontal="center"/>
    </xf>
    <xf numFmtId="0" fontId="10" fillId="0" borderId="0" xfId="1" applyFont="1" applyAlignment="1">
      <alignment wrapText="1"/>
    </xf>
    <xf numFmtId="0" fontId="2" fillId="0" borderId="0" xfId="1"/>
    <xf numFmtId="0" fontId="12" fillId="0" borderId="0" xfId="1" applyFont="1" applyAlignment="1">
      <alignment wrapText="1"/>
    </xf>
    <xf numFmtId="0" fontId="11" fillId="0" borderId="0" xfId="1" applyFont="1"/>
    <xf numFmtId="0" fontId="3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6" fillId="0" borderId="1" xfId="1" applyFont="1" applyBorder="1"/>
    <xf numFmtId="0" fontId="7" fillId="3" borderId="1" xfId="1" applyFont="1" applyFill="1" applyBorder="1" applyAlignment="1">
      <alignment horizontal="left"/>
    </xf>
    <xf numFmtId="0" fontId="7" fillId="3" borderId="1" xfId="1" applyFont="1" applyFill="1" applyBorder="1" applyAlignment="1">
      <alignment horizontal="center"/>
    </xf>
  </cellXfs>
  <cellStyles count="3">
    <cellStyle name="Normal" xfId="0" builtinId="0"/>
    <cellStyle name="Normal 11" xfId="1" xr:uid="{BBD4381C-4405-4C8D-A931-9DE2B7E86225}"/>
    <cellStyle name="Normal 3" xfId="2" xr:uid="{5DFFEFFD-C7FD-438A-A5B9-8B4713402F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dfs01\FS_Departamentos_MH\Presupuesto\Muni_2026\Liquidaci&#243;n%20Presup%202025\12.%20Hoja%20de%20trabajo%20liquidacion%202025%20Diciembre.xlsx" TargetMode="External"/><Relationship Id="rId1" Type="http://schemas.openxmlformats.org/officeDocument/2006/relationships/externalLinkPath" Target="12.%20Hoja%20de%20trabajo%20liquidacion%202025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gresos"/>
      <sheetName val="Resumen Egresos"/>
      <sheetName val="Hoja de trab DOAR"/>
      <sheetName val="Cuadro 1 OyA (2)"/>
      <sheetName val="Detalle de Superávit"/>
      <sheetName val="Recursos Especificos"/>
      <sheetName val="calculo sup"/>
      <sheetName val="1_Liquidación"/>
      <sheetName val="Verificación Superávit"/>
    </sheetNames>
    <sheetDataSet>
      <sheetData sheetId="0">
        <row r="133">
          <cell r="P133">
            <v>30201069487.497398</v>
          </cell>
        </row>
      </sheetData>
      <sheetData sheetId="1">
        <row r="1001">
          <cell r="P1001">
            <v>22760051533.310001</v>
          </cell>
          <cell r="Q1001">
            <v>4518106485.5400009</v>
          </cell>
        </row>
      </sheetData>
      <sheetData sheetId="2"/>
      <sheetData sheetId="3"/>
      <sheetData sheetId="4">
        <row r="194">
          <cell r="O194">
            <v>36733362.480000138</v>
          </cell>
        </row>
        <row r="200">
          <cell r="O200">
            <v>0.19999998807907104</v>
          </cell>
        </row>
        <row r="250">
          <cell r="O250">
            <v>18928765</v>
          </cell>
        </row>
        <row r="272">
          <cell r="O272">
            <v>311617877.80999982</v>
          </cell>
        </row>
        <row r="469">
          <cell r="C469">
            <v>35305934605.837402</v>
          </cell>
          <cell r="I469">
            <v>35305934605.838699</v>
          </cell>
        </row>
      </sheetData>
      <sheetData sheetId="5"/>
      <sheetData sheetId="6"/>
      <sheetData sheetId="7">
        <row r="4">
          <cell r="I4">
            <v>3251493276.8533993</v>
          </cell>
        </row>
        <row r="14">
          <cell r="G14">
            <v>0</v>
          </cell>
          <cell r="H14">
            <v>1266329</v>
          </cell>
        </row>
        <row r="15">
          <cell r="G15">
            <v>24698644.559999999</v>
          </cell>
          <cell r="H15">
            <v>0</v>
          </cell>
        </row>
        <row r="16">
          <cell r="G16">
            <v>84634110.110000014</v>
          </cell>
          <cell r="H16">
            <v>0</v>
          </cell>
        </row>
        <row r="17">
          <cell r="G17">
            <v>4991436.4599997997</v>
          </cell>
          <cell r="H17">
            <v>655881484</v>
          </cell>
        </row>
        <row r="18">
          <cell r="G18">
            <v>0</v>
          </cell>
          <cell r="H18">
            <v>143775193.39000002</v>
          </cell>
        </row>
        <row r="19">
          <cell r="G19">
            <v>14499.930000036955</v>
          </cell>
          <cell r="H19">
            <v>0</v>
          </cell>
        </row>
        <row r="21">
          <cell r="G21">
            <v>36026305.829999998</v>
          </cell>
          <cell r="H21">
            <v>0</v>
          </cell>
        </row>
        <row r="22">
          <cell r="G22">
            <v>31237396.079999998</v>
          </cell>
          <cell r="H22">
            <v>0</v>
          </cell>
        </row>
        <row r="23">
          <cell r="G23">
            <v>0</v>
          </cell>
          <cell r="H23">
            <v>500000000</v>
          </cell>
        </row>
        <row r="24">
          <cell r="G24">
            <v>12306985.439999999</v>
          </cell>
        </row>
        <row r="25">
          <cell r="G25">
            <v>782500</v>
          </cell>
        </row>
        <row r="26">
          <cell r="I26">
            <v>72261907.540000007</v>
          </cell>
        </row>
        <row r="27">
          <cell r="I27">
            <v>40609916.060000002</v>
          </cell>
        </row>
        <row r="28">
          <cell r="I28">
            <v>8848661.0299999993</v>
          </cell>
        </row>
        <row r="34">
          <cell r="D34">
            <v>12155750.065400004</v>
          </cell>
        </row>
        <row r="35">
          <cell r="D35">
            <v>6077874.5627000034</v>
          </cell>
        </row>
        <row r="36">
          <cell r="D36">
            <v>15299056.401499867</v>
          </cell>
        </row>
        <row r="37">
          <cell r="D37">
            <v>6379902.4702499807</v>
          </cell>
        </row>
        <row r="38">
          <cell r="D38">
            <v>91605.136000001803</v>
          </cell>
        </row>
        <row r="39">
          <cell r="D39">
            <v>0</v>
          </cell>
        </row>
        <row r="41">
          <cell r="D41">
            <v>3324175</v>
          </cell>
        </row>
        <row r="42">
          <cell r="D42">
            <v>19129018.819999993</v>
          </cell>
        </row>
        <row r="43">
          <cell r="D43">
            <v>331305214.51000023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CCA53-457F-442A-AD19-AC5B29790847}">
  <sheetPr>
    <outlinePr summaryBelow="0" summaryRight="0"/>
    <pageSetUpPr fitToPage="1"/>
  </sheetPr>
  <dimension ref="A2:J85"/>
  <sheetViews>
    <sheetView showGridLines="0" tabSelected="1" workbookViewId="0">
      <selection activeCell="F85" sqref="A1:F85"/>
    </sheetView>
  </sheetViews>
  <sheetFormatPr baseColWidth="10" defaultColWidth="11.3984375" defaultRowHeight="15" customHeight="1"/>
  <cols>
    <col min="1" max="1" width="41.3984375" style="1" customWidth="1"/>
    <col min="2" max="2" width="29.796875" style="1" customWidth="1"/>
    <col min="3" max="3" width="23.296875" style="1" customWidth="1"/>
    <col min="4" max="4" width="21" style="1" customWidth="1"/>
    <col min="5" max="5" width="23.296875" style="1" customWidth="1"/>
    <col min="6" max="6" width="22.5" style="1" customWidth="1"/>
    <col min="7" max="8" width="11.3984375" style="1"/>
    <col min="9" max="9" width="15.8984375" style="1" bestFit="1" customWidth="1"/>
    <col min="10" max="10" width="12" style="1" bestFit="1" customWidth="1"/>
    <col min="11" max="16384" width="11.3984375" style="1"/>
  </cols>
  <sheetData>
    <row r="2" spans="1:6" ht="17.399999999999999">
      <c r="A2" s="63" t="s">
        <v>0</v>
      </c>
      <c r="B2" s="60"/>
      <c r="C2" s="60"/>
      <c r="D2" s="60"/>
      <c r="E2" s="2"/>
      <c r="F2" s="2"/>
    </row>
    <row r="3" spans="1:6" ht="17.399999999999999">
      <c r="A3" s="63" t="s">
        <v>1</v>
      </c>
      <c r="B3" s="60"/>
      <c r="C3" s="60"/>
      <c r="D3" s="60"/>
      <c r="E3" s="2"/>
      <c r="F3" s="2"/>
    </row>
    <row r="4" spans="1:6" ht="17.399999999999999">
      <c r="A4" s="63" t="s">
        <v>2</v>
      </c>
      <c r="B4" s="60"/>
      <c r="C4" s="60"/>
      <c r="D4" s="60"/>
      <c r="E4" s="2"/>
      <c r="F4" s="2"/>
    </row>
    <row r="5" spans="1:6" ht="13.8">
      <c r="A5" s="64" t="s">
        <v>3</v>
      </c>
      <c r="B5" s="65"/>
      <c r="C5" s="65"/>
      <c r="D5" s="65"/>
      <c r="E5" s="2"/>
      <c r="F5" s="2"/>
    </row>
    <row r="6" spans="1:6" ht="24" customHeight="1">
      <c r="A6" s="66" t="s">
        <v>4</v>
      </c>
      <c r="B6" s="65"/>
      <c r="C6" s="65"/>
      <c r="D6" s="65"/>
      <c r="E6" s="2"/>
      <c r="F6" s="2"/>
    </row>
    <row r="7" spans="1:6" ht="17.399999999999999">
      <c r="A7" s="67" t="s">
        <v>5</v>
      </c>
      <c r="B7" s="65"/>
      <c r="C7" s="65"/>
      <c r="D7" s="65"/>
      <c r="E7" s="2"/>
      <c r="F7" s="2"/>
    </row>
    <row r="8" spans="1:6" ht="13.8">
      <c r="A8" s="2"/>
      <c r="B8" s="2"/>
      <c r="C8" s="3" t="s">
        <v>6</v>
      </c>
      <c r="D8" s="3" t="s">
        <v>7</v>
      </c>
      <c r="E8" s="2"/>
      <c r="F8" s="4"/>
    </row>
    <row r="9" spans="1:6" ht="13.2">
      <c r="A9" s="2"/>
      <c r="B9" s="5"/>
      <c r="C9" s="5"/>
      <c r="D9" s="5"/>
      <c r="E9" s="2"/>
      <c r="F9" s="2"/>
    </row>
    <row r="10" spans="1:6" ht="13.8">
      <c r="A10" s="59" t="s">
        <v>8</v>
      </c>
      <c r="B10" s="60"/>
      <c r="C10" s="6">
        <f>'[1]Cuadro 1 OyA (2)'!C469</f>
        <v>35305934605.837402</v>
      </c>
      <c r="D10" s="6">
        <f>[1]Ingresos!P133</f>
        <v>30201069487.497398</v>
      </c>
      <c r="E10" s="2"/>
    </row>
    <row r="11" spans="1:6" ht="13.8">
      <c r="A11" s="7" t="s">
        <v>9</v>
      </c>
      <c r="B11" s="5"/>
      <c r="C11" s="5"/>
      <c r="D11" s="8"/>
      <c r="E11" s="2"/>
      <c r="F11" s="2"/>
    </row>
    <row r="12" spans="1:6" ht="13.2">
      <c r="A12" s="2"/>
      <c r="B12" s="5"/>
      <c r="C12" s="5"/>
      <c r="D12" s="8"/>
      <c r="E12" s="2"/>
      <c r="F12" s="2"/>
    </row>
    <row r="13" spans="1:6" ht="13.8">
      <c r="A13" s="59" t="s">
        <v>10</v>
      </c>
      <c r="B13" s="60"/>
      <c r="C13" s="6">
        <f>'[1]Cuadro 1 OyA (2)'!I469</f>
        <v>35305934605.838699</v>
      </c>
      <c r="D13" s="9">
        <f>D14+D15</f>
        <v>27278158018.850002</v>
      </c>
      <c r="E13" s="2"/>
      <c r="F13" s="2"/>
    </row>
    <row r="14" spans="1:6" ht="13.8">
      <c r="A14" s="7" t="s">
        <v>11</v>
      </c>
      <c r="B14" s="2"/>
      <c r="C14" s="5"/>
      <c r="D14" s="10">
        <f>[1]Egresos!P1001</f>
        <v>22760051533.310001</v>
      </c>
      <c r="E14" s="2"/>
      <c r="F14" s="2"/>
    </row>
    <row r="15" spans="1:6" ht="13.8">
      <c r="A15" s="61" t="s">
        <v>12</v>
      </c>
      <c r="B15" s="60"/>
      <c r="C15" s="5"/>
      <c r="D15" s="10">
        <f>[1]Egresos!Q1001</f>
        <v>4518106485.5400009</v>
      </c>
      <c r="E15" s="2"/>
      <c r="F15" s="2"/>
    </row>
    <row r="17" spans="1:9" ht="13.8">
      <c r="A17" s="62" t="s">
        <v>5</v>
      </c>
      <c r="B17" s="60"/>
      <c r="C17" s="11"/>
      <c r="D17" s="9">
        <f>D10-D13</f>
        <v>2922911468.6473961</v>
      </c>
      <c r="E17" s="4"/>
      <c r="F17" s="4"/>
    </row>
    <row r="18" spans="1:9" ht="13.2">
      <c r="A18" s="2"/>
      <c r="B18" s="5"/>
      <c r="C18" s="5"/>
      <c r="D18" s="5" t="s">
        <v>13</v>
      </c>
      <c r="E18" s="2"/>
      <c r="F18" s="2"/>
    </row>
    <row r="19" spans="1:9" ht="13.8">
      <c r="A19" s="61" t="s">
        <v>14</v>
      </c>
      <c r="B19" s="60"/>
      <c r="C19" s="5"/>
      <c r="D19" s="12">
        <f>D59</f>
        <v>810723855.79585004</v>
      </c>
      <c r="E19" s="2"/>
      <c r="F19" s="2"/>
    </row>
    <row r="20" spans="1:9" ht="13.2">
      <c r="A20" s="2"/>
      <c r="B20" s="5"/>
      <c r="C20" s="5"/>
      <c r="D20" s="5"/>
      <c r="E20" s="2"/>
      <c r="F20" s="2"/>
    </row>
    <row r="21" spans="1:9" ht="13.8">
      <c r="A21" s="62" t="s">
        <v>15</v>
      </c>
      <c r="B21" s="60"/>
      <c r="C21" s="11"/>
      <c r="D21" s="13">
        <f>D17-D19</f>
        <v>2112187612.851546</v>
      </c>
      <c r="E21" s="4"/>
      <c r="F21" s="4"/>
    </row>
    <row r="22" spans="1:9" ht="13.2">
      <c r="A22" s="2"/>
      <c r="B22" s="5"/>
      <c r="C22" s="5"/>
      <c r="D22" s="5"/>
      <c r="E22" s="2"/>
      <c r="F22" s="2"/>
    </row>
    <row r="23" spans="1:9" ht="13.8" thickBot="1">
      <c r="A23" s="14"/>
      <c r="B23" s="15"/>
      <c r="C23" s="15"/>
      <c r="D23" s="15"/>
      <c r="E23" s="14"/>
      <c r="F23" s="14"/>
    </row>
    <row r="24" spans="1:9" ht="13.8" thickTop="1">
      <c r="A24" s="16"/>
      <c r="B24" s="5"/>
      <c r="C24" s="5"/>
      <c r="D24" s="5"/>
      <c r="E24" s="2"/>
      <c r="F24" s="2"/>
    </row>
    <row r="25" spans="1:9" ht="13.8">
      <c r="A25" s="17" t="s">
        <v>16</v>
      </c>
      <c r="B25" s="5"/>
      <c r="C25" s="5"/>
      <c r="D25" s="5"/>
      <c r="E25" s="2"/>
      <c r="F25" s="2"/>
    </row>
    <row r="26" spans="1:9" ht="13.2">
      <c r="A26" s="18"/>
      <c r="B26" s="18"/>
      <c r="C26" s="18"/>
      <c r="D26" s="18"/>
      <c r="E26" s="18"/>
      <c r="F26" s="18"/>
    </row>
    <row r="27" spans="1:9" ht="110.4">
      <c r="A27" s="19" t="s">
        <v>17</v>
      </c>
      <c r="B27" s="20" t="s">
        <v>18</v>
      </c>
      <c r="C27" s="20" t="s">
        <v>19</v>
      </c>
      <c r="D27" s="20" t="s">
        <v>20</v>
      </c>
      <c r="E27" s="20" t="s">
        <v>21</v>
      </c>
      <c r="F27" s="21" t="s">
        <v>22</v>
      </c>
      <c r="H27" s="22"/>
    </row>
    <row r="28" spans="1:9" ht="13.8">
      <c r="A28" s="23" t="s">
        <v>23</v>
      </c>
      <c r="B28" s="24" t="s">
        <v>24</v>
      </c>
      <c r="C28" s="25" t="s">
        <v>25</v>
      </c>
      <c r="D28" s="26">
        <f>'[1]calculo sup'!D34</f>
        <v>12155750.065400004</v>
      </c>
      <c r="E28" s="26"/>
      <c r="F28" s="27">
        <f t="shared" ref="F28:F58" si="0">D28+E28</f>
        <v>12155750.065400004</v>
      </c>
      <c r="I28" s="22"/>
    </row>
    <row r="29" spans="1:9" ht="13.8">
      <c r="A29" s="23" t="s">
        <v>26</v>
      </c>
      <c r="B29" s="24" t="s">
        <v>27</v>
      </c>
      <c r="C29" s="25" t="s">
        <v>28</v>
      </c>
      <c r="D29" s="26">
        <f>'[1]calculo sup'!D35</f>
        <v>6077874.5627000034</v>
      </c>
      <c r="E29" s="26"/>
      <c r="F29" s="27">
        <f t="shared" si="0"/>
        <v>6077874.5627000034</v>
      </c>
    </row>
    <row r="30" spans="1:9" ht="13.8">
      <c r="A30" s="23" t="s">
        <v>29</v>
      </c>
      <c r="B30" s="24" t="s">
        <v>30</v>
      </c>
      <c r="C30" s="25" t="s">
        <v>31</v>
      </c>
      <c r="D30" s="26">
        <f>'[1]calculo sup'!D36</f>
        <v>15299056.401499867</v>
      </c>
      <c r="E30" s="26"/>
      <c r="F30" s="27">
        <f t="shared" si="0"/>
        <v>15299056.401499867</v>
      </c>
    </row>
    <row r="31" spans="1:9" ht="26.4">
      <c r="A31" s="28" t="s">
        <v>32</v>
      </c>
      <c r="B31" s="24" t="s">
        <v>33</v>
      </c>
      <c r="C31" s="25" t="s">
        <v>34</v>
      </c>
      <c r="D31" s="26">
        <f>'[1]calculo sup'!D37</f>
        <v>6379902.4702499807</v>
      </c>
      <c r="E31" s="26"/>
      <c r="F31" s="27">
        <f t="shared" si="0"/>
        <v>6379902.4702499807</v>
      </c>
    </row>
    <row r="32" spans="1:9" ht="13.8">
      <c r="A32" s="23" t="s">
        <v>35</v>
      </c>
      <c r="B32" s="24" t="s">
        <v>36</v>
      </c>
      <c r="C32" s="25" t="s">
        <v>37</v>
      </c>
      <c r="D32" s="26">
        <f>'[1]calculo sup'!D38</f>
        <v>91605.136000001803</v>
      </c>
      <c r="E32" s="26"/>
      <c r="F32" s="27">
        <f t="shared" si="0"/>
        <v>91605.136000001803</v>
      </c>
    </row>
    <row r="33" spans="1:10" ht="13.8">
      <c r="A33" s="23" t="s">
        <v>38</v>
      </c>
      <c r="B33" s="24" t="s">
        <v>39</v>
      </c>
      <c r="C33" s="25" t="s">
        <v>37</v>
      </c>
      <c r="D33" s="26">
        <f>'[1]calculo sup'!D39</f>
        <v>0</v>
      </c>
      <c r="E33" s="26"/>
      <c r="F33" s="27">
        <f t="shared" si="0"/>
        <v>0</v>
      </c>
    </row>
    <row r="34" spans="1:10" ht="13.8">
      <c r="A34" s="23" t="s">
        <v>40</v>
      </c>
      <c r="B34" s="24" t="s">
        <v>41</v>
      </c>
      <c r="C34" s="25" t="s">
        <v>42</v>
      </c>
      <c r="D34" s="26">
        <f>'[1]calculo sup'!D41</f>
        <v>3324175</v>
      </c>
      <c r="E34" s="26">
        <f>'[1]calculo sup'!G14+'[1]calculo sup'!H14</f>
        <v>1266329</v>
      </c>
      <c r="F34" s="27">
        <f t="shared" si="0"/>
        <v>4590504</v>
      </c>
    </row>
    <row r="35" spans="1:10" ht="13.8">
      <c r="A35" s="23" t="s">
        <v>43</v>
      </c>
      <c r="B35" s="24" t="s">
        <v>44</v>
      </c>
      <c r="C35" s="25" t="s">
        <v>45</v>
      </c>
      <c r="D35" s="26"/>
      <c r="E35" s="26">
        <f>'[1]calculo sup'!G15+'[1]calculo sup'!H15</f>
        <v>24698644.559999999</v>
      </c>
      <c r="F35" s="27">
        <f t="shared" si="0"/>
        <v>24698644.559999999</v>
      </c>
    </row>
    <row r="36" spans="1:10" ht="26.4">
      <c r="A36" s="28" t="s">
        <v>46</v>
      </c>
      <c r="B36" s="24" t="s">
        <v>47</v>
      </c>
      <c r="C36" s="25" t="s">
        <v>48</v>
      </c>
      <c r="D36" s="26">
        <f>'[1]calculo sup'!D42</f>
        <v>19129018.819999993</v>
      </c>
      <c r="E36" s="26">
        <f>'[1]calculo sup'!G16+'[1]calculo sup'!H16</f>
        <v>84634110.110000014</v>
      </c>
      <c r="F36" s="27">
        <f t="shared" si="0"/>
        <v>103763128.93000001</v>
      </c>
    </row>
    <row r="37" spans="1:10" ht="13.8">
      <c r="A37" s="23" t="s">
        <v>49</v>
      </c>
      <c r="B37" s="24" t="s">
        <v>30</v>
      </c>
      <c r="C37" s="29" t="s">
        <v>50</v>
      </c>
      <c r="D37" s="26">
        <f>'[1]calculo sup'!D43</f>
        <v>331305214.51000023</v>
      </c>
      <c r="E37" s="26">
        <f>'[1]calculo sup'!H17+'[1]calculo sup'!G17</f>
        <v>660872920.4599998</v>
      </c>
      <c r="F37" s="27">
        <f t="shared" si="0"/>
        <v>992178134.97000003</v>
      </c>
    </row>
    <row r="38" spans="1:10" ht="13.8">
      <c r="A38" s="23" t="s">
        <v>51</v>
      </c>
      <c r="B38" s="24" t="s">
        <v>30</v>
      </c>
      <c r="C38" s="29" t="s">
        <v>50</v>
      </c>
      <c r="D38" s="26">
        <f>'[1]Cuadro 1 OyA (2)'!O200</f>
        <v>0.19999998807907104</v>
      </c>
      <c r="E38" s="26">
        <f>'[1]calculo sup'!G18+'[1]calculo sup'!H18</f>
        <v>143775193.39000002</v>
      </c>
      <c r="F38" s="27">
        <f t="shared" si="0"/>
        <v>143775193.59</v>
      </c>
    </row>
    <row r="39" spans="1:10" ht="13.8">
      <c r="A39" s="23" t="s">
        <v>52</v>
      </c>
      <c r="B39" s="24" t="s">
        <v>30</v>
      </c>
      <c r="C39" s="29" t="s">
        <v>50</v>
      </c>
      <c r="D39" s="26">
        <f>'[1]Cuadro 1 OyA (2)'!O194</f>
        <v>36733362.480000138</v>
      </c>
      <c r="E39" s="26">
        <f>'[1]calculo sup'!G19+'[1]calculo sup'!H19</f>
        <v>14499.930000036955</v>
      </c>
      <c r="F39" s="27">
        <f t="shared" si="0"/>
        <v>36747862.410000175</v>
      </c>
    </row>
    <row r="40" spans="1:10" ht="13.8">
      <c r="A40" s="23" t="s">
        <v>53</v>
      </c>
      <c r="B40" s="24" t="s">
        <v>54</v>
      </c>
      <c r="C40" s="29" t="s">
        <v>55</v>
      </c>
      <c r="D40" s="30">
        <v>49681253.340000004</v>
      </c>
      <c r="E40" s="26">
        <v>504485933.44999999</v>
      </c>
      <c r="F40" s="27">
        <f t="shared" si="0"/>
        <v>554167186.78999996</v>
      </c>
    </row>
    <row r="41" spans="1:10" ht="13.8">
      <c r="A41" s="28" t="s">
        <v>56</v>
      </c>
      <c r="B41" s="24" t="s">
        <v>57</v>
      </c>
      <c r="C41" s="31" t="s">
        <v>58</v>
      </c>
      <c r="D41" s="32">
        <f>'[1]Cuadro 1 OyA (2)'!O272</f>
        <v>311617877.80999982</v>
      </c>
      <c r="E41" s="30"/>
      <c r="F41" s="33">
        <f t="shared" si="0"/>
        <v>311617877.80999982</v>
      </c>
      <c r="G41" s="22"/>
    </row>
    <row r="42" spans="1:10" ht="26.4">
      <c r="A42" s="28" t="s">
        <v>59</v>
      </c>
      <c r="B42" s="34" t="s">
        <v>60</v>
      </c>
      <c r="C42" s="35" t="s">
        <v>61</v>
      </c>
      <c r="D42" s="36">
        <f>'[1]Cuadro 1 OyA (2)'!O250</f>
        <v>18928765</v>
      </c>
      <c r="E42" s="36"/>
      <c r="F42" s="37">
        <f t="shared" si="0"/>
        <v>18928765</v>
      </c>
      <c r="J42" s="22"/>
    </row>
    <row r="43" spans="1:10" ht="13.8">
      <c r="A43" s="23" t="s">
        <v>62</v>
      </c>
      <c r="B43" s="24" t="s">
        <v>63</v>
      </c>
      <c r="C43" s="38" t="s">
        <v>64</v>
      </c>
      <c r="D43" s="36"/>
      <c r="E43" s="36">
        <f>'[1]calculo sup'!G21+'[1]calculo sup'!H21+5773</f>
        <v>36032078.829999998</v>
      </c>
      <c r="F43" s="37">
        <f t="shared" si="0"/>
        <v>36032078.829999998</v>
      </c>
    </row>
    <row r="44" spans="1:10" ht="51.75" customHeight="1">
      <c r="A44" s="23" t="s">
        <v>65</v>
      </c>
      <c r="B44" s="39" t="s">
        <v>66</v>
      </c>
      <c r="C44" s="40" t="s">
        <v>66</v>
      </c>
      <c r="D44" s="26"/>
      <c r="E44" s="26">
        <f>'[1]calculo sup'!G22+'[1]calculo sup'!H22</f>
        <v>31237396.079999998</v>
      </c>
      <c r="F44" s="27">
        <f t="shared" si="0"/>
        <v>31237396.079999998</v>
      </c>
    </row>
    <row r="45" spans="1:10" ht="39.6">
      <c r="A45" s="28" t="s">
        <v>67</v>
      </c>
      <c r="B45" s="24" t="s">
        <v>68</v>
      </c>
      <c r="C45" s="40" t="s">
        <v>68</v>
      </c>
      <c r="D45" s="26"/>
      <c r="E45" s="26">
        <f>'[1]calculo sup'!G23+'[1]calculo sup'!H23</f>
        <v>500000000</v>
      </c>
      <c r="F45" s="27">
        <f t="shared" si="0"/>
        <v>500000000</v>
      </c>
    </row>
    <row r="46" spans="1:10" ht="13.8">
      <c r="A46" s="23" t="s">
        <v>69</v>
      </c>
      <c r="B46" s="41" t="s">
        <v>70</v>
      </c>
      <c r="C46" s="40" t="s">
        <v>71</v>
      </c>
      <c r="D46" s="26"/>
      <c r="E46" s="26">
        <f>'[1]calculo sup'!G24</f>
        <v>12306985.439999999</v>
      </c>
      <c r="F46" s="27">
        <f t="shared" si="0"/>
        <v>12306985.439999999</v>
      </c>
    </row>
    <row r="47" spans="1:10" ht="26.4">
      <c r="A47" s="23" t="s">
        <v>72</v>
      </c>
      <c r="B47" s="42" t="s">
        <v>73</v>
      </c>
      <c r="C47" s="40" t="s">
        <v>73</v>
      </c>
      <c r="D47" s="26"/>
      <c r="E47" s="26">
        <f>'[1]calculo sup'!G25</f>
        <v>782500</v>
      </c>
      <c r="F47" s="27">
        <f t="shared" si="0"/>
        <v>782500</v>
      </c>
    </row>
    <row r="48" spans="1:10" ht="39.6">
      <c r="A48" s="23" t="s">
        <v>74</v>
      </c>
      <c r="B48" s="42" t="s">
        <v>75</v>
      </c>
      <c r="C48" s="40" t="s">
        <v>76</v>
      </c>
      <c r="D48" s="26"/>
      <c r="E48" s="26">
        <f>'[1]calculo sup'!I26+'[1]calculo sup'!I27</f>
        <v>112871823.60000001</v>
      </c>
      <c r="F48" s="27">
        <f t="shared" si="0"/>
        <v>112871823.60000001</v>
      </c>
    </row>
    <row r="49" spans="1:6" ht="13.8">
      <c r="A49" s="23" t="s">
        <v>77</v>
      </c>
      <c r="B49" s="41" t="s">
        <v>78</v>
      </c>
      <c r="C49" s="43"/>
      <c r="D49" s="26"/>
      <c r="E49" s="26">
        <f>'[1]calculo sup'!I28</f>
        <v>8848661.0299999993</v>
      </c>
      <c r="F49" s="27">
        <f t="shared" si="0"/>
        <v>8848661.0299999993</v>
      </c>
    </row>
    <row r="50" spans="1:6" ht="13.8" hidden="1">
      <c r="A50" s="44"/>
      <c r="B50" s="44"/>
      <c r="C50" s="44"/>
      <c r="D50" s="26"/>
      <c r="E50" s="26"/>
      <c r="F50" s="27">
        <f t="shared" si="0"/>
        <v>0</v>
      </c>
    </row>
    <row r="51" spans="1:6" ht="13.8" hidden="1">
      <c r="A51" s="44"/>
      <c r="B51" s="44"/>
      <c r="C51" s="44"/>
      <c r="D51" s="26"/>
      <c r="E51" s="26"/>
      <c r="F51" s="27">
        <f t="shared" si="0"/>
        <v>0</v>
      </c>
    </row>
    <row r="52" spans="1:6" ht="13.8" hidden="1">
      <c r="A52" s="44"/>
      <c r="B52" s="44"/>
      <c r="C52" s="44"/>
      <c r="D52" s="26"/>
      <c r="E52" s="26"/>
      <c r="F52" s="27">
        <f t="shared" si="0"/>
        <v>0</v>
      </c>
    </row>
    <row r="53" spans="1:6" ht="13.8" hidden="1">
      <c r="A53" s="44"/>
      <c r="B53" s="44"/>
      <c r="C53" s="44"/>
      <c r="D53" s="26"/>
      <c r="E53" s="26"/>
      <c r="F53" s="27">
        <f t="shared" si="0"/>
        <v>0</v>
      </c>
    </row>
    <row r="54" spans="1:6" ht="13.8" hidden="1">
      <c r="A54" s="44"/>
      <c r="B54" s="44"/>
      <c r="C54" s="44"/>
      <c r="D54" s="26"/>
      <c r="E54" s="26"/>
      <c r="F54" s="27">
        <f t="shared" si="0"/>
        <v>0</v>
      </c>
    </row>
    <row r="55" spans="1:6" ht="13.8" hidden="1">
      <c r="A55" s="44"/>
      <c r="B55" s="44"/>
      <c r="C55" s="44"/>
      <c r="D55" s="26"/>
      <c r="E55" s="26"/>
      <c r="F55" s="27">
        <f t="shared" si="0"/>
        <v>0</v>
      </c>
    </row>
    <row r="56" spans="1:6" ht="13.8" hidden="1">
      <c r="A56" s="44"/>
      <c r="B56" s="44"/>
      <c r="C56" s="44"/>
      <c r="D56" s="45"/>
      <c r="E56" s="26"/>
      <c r="F56" s="27">
        <f t="shared" si="0"/>
        <v>0</v>
      </c>
    </row>
    <row r="57" spans="1:6" ht="13.8" hidden="1">
      <c r="A57" s="46"/>
      <c r="B57" s="44"/>
      <c r="C57" s="44"/>
      <c r="D57" s="26"/>
      <c r="E57" s="45"/>
      <c r="F57" s="27">
        <f t="shared" si="0"/>
        <v>0</v>
      </c>
    </row>
    <row r="58" spans="1:6" ht="13.8" hidden="1">
      <c r="A58" s="46"/>
      <c r="B58" s="44"/>
      <c r="C58" s="44"/>
      <c r="D58" s="26"/>
      <c r="E58" s="45"/>
      <c r="F58" s="27">
        <f t="shared" si="0"/>
        <v>0</v>
      </c>
    </row>
    <row r="59" spans="1:6" ht="13.8">
      <c r="A59" s="47" t="s">
        <v>79</v>
      </c>
      <c r="B59" s="48"/>
      <c r="C59" s="48"/>
      <c r="D59" s="49">
        <f>SUM(D28:D58)</f>
        <v>810723855.79585004</v>
      </c>
      <c r="E59" s="50">
        <f>SUM(E28:E58)</f>
        <v>2121827075.8799996</v>
      </c>
      <c r="F59" s="50">
        <f>SUM(F28:F58)</f>
        <v>2932550931.6758499</v>
      </c>
    </row>
    <row r="60" spans="1:6" ht="13.8">
      <c r="A60" s="17" t="s">
        <v>80</v>
      </c>
      <c r="B60" s="2"/>
      <c r="C60" s="2"/>
      <c r="D60" s="9"/>
      <c r="E60" s="2"/>
      <c r="F60" s="2"/>
    </row>
    <row r="61" spans="1:6" ht="13.8">
      <c r="A61" s="51"/>
      <c r="B61" s="18"/>
      <c r="C61" s="18"/>
      <c r="D61" s="9"/>
      <c r="E61" s="2"/>
      <c r="F61" s="2"/>
    </row>
    <row r="62" spans="1:6" ht="72.599999999999994" customHeight="1">
      <c r="A62" s="19" t="s">
        <v>20</v>
      </c>
      <c r="B62" s="20" t="s">
        <v>81</v>
      </c>
      <c r="C62" s="21" t="s">
        <v>82</v>
      </c>
      <c r="D62" s="2"/>
      <c r="E62" s="2"/>
      <c r="F62" s="2"/>
    </row>
    <row r="63" spans="1:6" ht="13.8">
      <c r="A63" s="52">
        <f>D21</f>
        <v>2112187612.851546</v>
      </c>
      <c r="B63" s="53">
        <f>'[1]calculo sup'!I4</f>
        <v>3251493276.8533993</v>
      </c>
      <c r="C63" s="54">
        <f>SUM(A63+B63)</f>
        <v>5363680889.7049456</v>
      </c>
      <c r="D63" s="2"/>
      <c r="E63" s="2"/>
      <c r="F63" s="2"/>
    </row>
    <row r="64" spans="1:6" ht="13.8">
      <c r="A64" s="2"/>
      <c r="B64" s="2"/>
      <c r="C64" s="2"/>
      <c r="D64" s="9"/>
      <c r="E64" s="9"/>
      <c r="F64" s="2"/>
    </row>
    <row r="65" spans="1:4" ht="15" customHeight="1">
      <c r="A65" s="22"/>
      <c r="C65" s="22"/>
    </row>
    <row r="66" spans="1:4" ht="15" customHeight="1">
      <c r="C66" s="22"/>
    </row>
    <row r="70" spans="1:4" ht="15" customHeight="1">
      <c r="A70" s="55" t="s">
        <v>89</v>
      </c>
      <c r="D70" s="55"/>
    </row>
    <row r="71" spans="1:4" ht="13.8">
      <c r="A71" s="56" t="s">
        <v>90</v>
      </c>
      <c r="B71" s="2"/>
      <c r="C71" s="2"/>
      <c r="D71" s="57" t="s">
        <v>83</v>
      </c>
    </row>
    <row r="72" spans="1:4" ht="13.2">
      <c r="A72" s="2"/>
      <c r="B72" s="2"/>
      <c r="C72" s="2"/>
      <c r="D72" s="2"/>
    </row>
    <row r="73" spans="1:4" ht="13.2">
      <c r="A73" s="2"/>
      <c r="B73" s="2"/>
      <c r="C73" s="2"/>
      <c r="D73" s="2"/>
    </row>
    <row r="74" spans="1:4" ht="13.2">
      <c r="A74" s="2"/>
      <c r="B74" s="2"/>
      <c r="C74" s="2"/>
      <c r="D74" s="2"/>
    </row>
    <row r="75" spans="1:4" ht="13.2">
      <c r="A75" s="2"/>
      <c r="B75" s="2"/>
      <c r="C75" s="2"/>
      <c r="D75" s="2"/>
    </row>
    <row r="76" spans="1:4" ht="13.2">
      <c r="A76" s="2"/>
      <c r="B76" s="2"/>
      <c r="C76" s="2"/>
      <c r="D76" s="2"/>
    </row>
    <row r="77" spans="1:4" ht="13.2">
      <c r="A77" s="18" t="s">
        <v>84</v>
      </c>
      <c r="B77" s="2"/>
      <c r="C77" s="2"/>
      <c r="D77" s="18"/>
    </row>
    <row r="78" spans="1:4" ht="13.8">
      <c r="A78" s="56" t="s">
        <v>85</v>
      </c>
      <c r="B78" s="2"/>
      <c r="C78" s="2"/>
      <c r="D78" s="56" t="s">
        <v>83</v>
      </c>
    </row>
    <row r="79" spans="1:4" ht="13.8">
      <c r="A79" s="56" t="s">
        <v>86</v>
      </c>
      <c r="B79" s="2"/>
      <c r="C79" s="2"/>
      <c r="D79" s="2"/>
    </row>
    <row r="81" spans="1:3" ht="15" customHeight="1">
      <c r="C81" s="58">
        <v>46052</v>
      </c>
    </row>
    <row r="82" spans="1:3" ht="13.8">
      <c r="A82" s="2"/>
      <c r="B82" s="2"/>
      <c r="C82" s="57" t="s">
        <v>87</v>
      </c>
    </row>
    <row r="83" spans="1:3" ht="13.2">
      <c r="A83" s="2"/>
      <c r="B83" s="2"/>
      <c r="C83" s="2"/>
    </row>
    <row r="84" spans="1:3" ht="13.2">
      <c r="A84" s="2"/>
      <c r="B84" s="2"/>
      <c r="C84" s="2"/>
    </row>
    <row r="85" spans="1:3" ht="13.2">
      <c r="A85" s="4" t="s">
        <v>88</v>
      </c>
      <c r="B85" s="2"/>
      <c r="C85" s="2"/>
    </row>
  </sheetData>
  <mergeCells count="12">
    <mergeCell ref="A21:B21"/>
    <mergeCell ref="A2:D2"/>
    <mergeCell ref="A3:D3"/>
    <mergeCell ref="A4:D4"/>
    <mergeCell ref="A5:D5"/>
    <mergeCell ref="A6:D6"/>
    <mergeCell ref="A7:D7"/>
    <mergeCell ref="A10:B10"/>
    <mergeCell ref="A13:B13"/>
    <mergeCell ref="A15:B15"/>
    <mergeCell ref="A17:B17"/>
    <mergeCell ref="A19:B19"/>
  </mergeCells>
  <pageMargins left="0.7" right="0.7" top="0.75" bottom="0.75" header="0.3" footer="0.3"/>
  <pageSetup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1_Liquidación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Marianella Guzman Diaz</dc:creator>
  <cp:lastModifiedBy>Marianella Guzman Diaz</cp:lastModifiedBy>
  <cp:lastPrinted>2026-01-30T19:42:20Z</cp:lastPrinted>
  <dcterms:created xsi:type="dcterms:W3CDTF">2026-01-30T18:26:00Z</dcterms:created>
  <dcterms:modified xsi:type="dcterms:W3CDTF">2026-01-30T19:42:31Z</dcterms:modified>
</cp:coreProperties>
</file>