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A37FFC4E-FD4A-4D9C-9E8D-81E7327E38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uni HEREDIA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1" i="1" l="1"/>
  <c r="R199" i="1" l="1"/>
  <c r="R193" i="1"/>
  <c r="R195" i="1"/>
  <c r="R200" i="1"/>
  <c r="F212" i="1"/>
  <c r="G212" i="1"/>
  <c r="H212" i="1"/>
  <c r="I212" i="1"/>
  <c r="J212" i="1"/>
  <c r="K212" i="1"/>
  <c r="L212" i="1"/>
  <c r="M212" i="1"/>
  <c r="N212" i="1"/>
  <c r="O212" i="1"/>
  <c r="P212" i="1"/>
  <c r="R345" i="1"/>
  <c r="R346" i="1"/>
  <c r="R347" i="1"/>
  <c r="R348" i="1"/>
  <c r="R349" i="1"/>
  <c r="R350" i="1"/>
  <c r="R351" i="1"/>
  <c r="R344" i="1"/>
  <c r="R328" i="1"/>
  <c r="R329" i="1"/>
  <c r="R330" i="1"/>
  <c r="R331" i="1"/>
  <c r="R332" i="1"/>
  <c r="R333" i="1"/>
  <c r="R334" i="1"/>
  <c r="R327" i="1"/>
  <c r="R313" i="1"/>
  <c r="R314" i="1"/>
  <c r="R315" i="1"/>
  <c r="R316" i="1"/>
  <c r="R317" i="1"/>
  <c r="R318" i="1"/>
  <c r="R319" i="1"/>
  <c r="R312" i="1"/>
  <c r="R297" i="1"/>
  <c r="R298" i="1"/>
  <c r="R299" i="1"/>
  <c r="R300" i="1"/>
  <c r="R301" i="1"/>
  <c r="R302" i="1"/>
  <c r="R303" i="1"/>
  <c r="R296" i="1"/>
  <c r="R281" i="1"/>
  <c r="R282" i="1"/>
  <c r="R283" i="1"/>
  <c r="R284" i="1"/>
  <c r="R285" i="1"/>
  <c r="R286" i="1"/>
  <c r="R287" i="1"/>
  <c r="R280" i="1"/>
  <c r="R266" i="1"/>
  <c r="R267" i="1"/>
  <c r="R268" i="1"/>
  <c r="R269" i="1"/>
  <c r="R270" i="1"/>
  <c r="R265" i="1"/>
  <c r="R252" i="1"/>
  <c r="R253" i="1"/>
  <c r="R254" i="1"/>
  <c r="R255" i="1"/>
  <c r="R256" i="1"/>
  <c r="R251" i="1"/>
  <c r="R236" i="1"/>
  <c r="R237" i="1"/>
  <c r="R238" i="1"/>
  <c r="R239" i="1"/>
  <c r="R240" i="1"/>
  <c r="R241" i="1"/>
  <c r="R235" i="1"/>
  <c r="R226" i="1"/>
  <c r="R222" i="1"/>
  <c r="R223" i="1"/>
  <c r="R224" i="1"/>
  <c r="R225" i="1"/>
  <c r="R221" i="1"/>
  <c r="R208" i="1"/>
  <c r="R209" i="1"/>
  <c r="R210" i="1"/>
  <c r="R211" i="1"/>
  <c r="R207" i="1"/>
  <c r="R183" i="1" l="1"/>
  <c r="R184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R320" i="1" l="1"/>
  <c r="R335" i="1"/>
  <c r="R288" i="1"/>
  <c r="R352" i="1"/>
  <c r="AB15" i="1" s="1"/>
  <c r="R304" i="1"/>
  <c r="AB11" i="1"/>
  <c r="AB13" i="1"/>
  <c r="AB14" i="1"/>
  <c r="AB1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E212" i="1"/>
  <c r="D212" i="1"/>
  <c r="C212" i="1"/>
  <c r="B212" i="1"/>
  <c r="R227" i="1" l="1"/>
  <c r="Y12" i="1" s="1"/>
  <c r="V12" i="1" s="1"/>
  <c r="R242" i="1"/>
  <c r="R258" i="1"/>
  <c r="R272" i="1"/>
  <c r="Y15" i="1"/>
  <c r="V15" i="1" s="1"/>
  <c r="Y14" i="1"/>
  <c r="V14" i="1" s="1"/>
  <c r="R212" i="1"/>
  <c r="Y11" i="1" s="1"/>
  <c r="V11" i="1" s="1"/>
  <c r="Y13" i="1"/>
  <c r="V13" i="1" s="1"/>
  <c r="R194" i="1" l="1"/>
  <c r="R196" i="1"/>
  <c r="R197" i="1"/>
  <c r="R198" i="1"/>
  <c r="R173" i="1"/>
  <c r="R174" i="1"/>
  <c r="R175" i="1"/>
  <c r="R176" i="1"/>
  <c r="R172" i="1"/>
  <c r="R157" i="1"/>
  <c r="R158" i="1"/>
  <c r="R159" i="1"/>
  <c r="R160" i="1"/>
  <c r="R161" i="1"/>
  <c r="R162" i="1"/>
  <c r="R163" i="1"/>
  <c r="R156" i="1"/>
  <c r="R145" i="1"/>
  <c r="R146" i="1"/>
  <c r="R144" i="1"/>
  <c r="R134" i="1"/>
  <c r="R135" i="1"/>
  <c r="R136" i="1"/>
  <c r="R133" i="1"/>
  <c r="R119" i="1"/>
  <c r="R120" i="1"/>
  <c r="R121" i="1"/>
  <c r="R122" i="1"/>
  <c r="R123" i="1"/>
  <c r="R124" i="1"/>
  <c r="R118" i="1"/>
  <c r="R109" i="1"/>
  <c r="R110" i="1"/>
  <c r="R111" i="1"/>
  <c r="R112" i="1"/>
  <c r="R108" i="1"/>
  <c r="R94" i="1"/>
  <c r="R95" i="1"/>
  <c r="R96" i="1"/>
  <c r="R97" i="1"/>
  <c r="R98" i="1"/>
  <c r="R99" i="1"/>
  <c r="R93" i="1"/>
  <c r="R84" i="1"/>
  <c r="R85" i="1"/>
  <c r="R86" i="1"/>
  <c r="R87" i="1"/>
  <c r="R83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R164" i="1" s="1"/>
  <c r="AB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R113" i="1" s="1"/>
  <c r="Y8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R177" i="1" l="1"/>
  <c r="Y10" i="1" s="1"/>
  <c r="V10" i="1" s="1"/>
  <c r="R137" i="1"/>
  <c r="R126" i="1"/>
  <c r="AB8" i="1" s="1"/>
  <c r="V8" i="1" s="1"/>
  <c r="R88" i="1"/>
  <c r="Y7" i="1" s="1"/>
  <c r="R101" i="1"/>
  <c r="AB7" i="1" s="1"/>
  <c r="R148" i="1"/>
  <c r="R201" i="1"/>
  <c r="AB10" i="1" s="1"/>
  <c r="R187" i="1"/>
  <c r="R70" i="1"/>
  <c r="R71" i="1"/>
  <c r="R72" i="1"/>
  <c r="R73" i="1"/>
  <c r="R74" i="1"/>
  <c r="R75" i="1"/>
  <c r="R69" i="1"/>
  <c r="R60" i="1"/>
  <c r="R61" i="1"/>
  <c r="R62" i="1"/>
  <c r="R59" i="1"/>
  <c r="R45" i="1"/>
  <c r="R46" i="1"/>
  <c r="R47" i="1"/>
  <c r="R48" i="1"/>
  <c r="R49" i="1"/>
  <c r="R50" i="1"/>
  <c r="R44" i="1"/>
  <c r="R35" i="1"/>
  <c r="R36" i="1"/>
  <c r="R37" i="1"/>
  <c r="R34" i="1"/>
  <c r="R20" i="1"/>
  <c r="R21" i="1"/>
  <c r="R22" i="1"/>
  <c r="R23" i="1"/>
  <c r="R24" i="1"/>
  <c r="R25" i="1"/>
  <c r="R19" i="1"/>
  <c r="R10" i="1"/>
  <c r="R11" i="1"/>
  <c r="R12" i="1"/>
  <c r="R13" i="1"/>
  <c r="R9" i="1"/>
  <c r="V7" i="1" l="1"/>
  <c r="Y9" i="1"/>
  <c r="V9" i="1" s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Y5" i="1" s="1"/>
  <c r="B39" i="1"/>
  <c r="C77" i="1" l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AB6" i="1" s="1"/>
  <c r="B77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Y6" i="1" s="1"/>
  <c r="B64" i="1"/>
  <c r="V6" i="1" l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AB5" i="1" s="1"/>
  <c r="V5" i="1" s="1"/>
  <c r="B27" i="1"/>
  <c r="C27" i="1"/>
  <c r="D27" i="1"/>
  <c r="E27" i="1"/>
  <c r="F27" i="1"/>
  <c r="G27" i="1"/>
  <c r="H27" i="1"/>
  <c r="I27" i="1"/>
  <c r="J27" i="1"/>
  <c r="K27" i="1"/>
  <c r="L27" i="1"/>
  <c r="N27" i="1"/>
  <c r="M27" i="1"/>
  <c r="O27" i="1" l="1"/>
  <c r="P27" i="1"/>
  <c r="R27" i="1"/>
  <c r="AB4" i="1" s="1"/>
  <c r="AC4" i="1" s="1"/>
  <c r="AB16" i="1" l="1"/>
  <c r="P14" i="1"/>
  <c r="AF22" i="1" s="1"/>
  <c r="O14" i="1"/>
  <c r="AM55" i="1" s="1"/>
  <c r="Z66" i="1" s="1"/>
  <c r="N14" i="1"/>
  <c r="AL55" i="1" s="1"/>
  <c r="W66" i="1" s="1"/>
  <c r="M14" i="1"/>
  <c r="AK55" i="1" s="1"/>
  <c r="V66" i="1" s="1"/>
  <c r="L14" i="1"/>
  <c r="AJ55" i="1" s="1"/>
  <c r="K14" i="1"/>
  <c r="AI55" i="1" s="1"/>
  <c r="J14" i="1"/>
  <c r="AH55" i="1" s="1"/>
  <c r="I14" i="1"/>
  <c r="AG55" i="1" s="1"/>
  <c r="H14" i="1"/>
  <c r="AF55" i="1" s="1"/>
  <c r="G14" i="1"/>
  <c r="AE55" i="1" s="1"/>
  <c r="F14" i="1"/>
  <c r="AD55" i="1" s="1"/>
  <c r="E14" i="1"/>
  <c r="AC55" i="1" s="1"/>
  <c r="D14" i="1"/>
  <c r="AB55" i="1" s="1"/>
  <c r="C14" i="1"/>
  <c r="AA55" i="1" s="1"/>
  <c r="B14" i="1"/>
  <c r="Z55" i="1" s="1"/>
  <c r="R14" i="1"/>
  <c r="Y4" i="1" s="1"/>
  <c r="AO55" i="1" l="1"/>
  <c r="AF56" i="1" s="1"/>
  <c r="Y66" i="1"/>
  <c r="X66" i="1"/>
  <c r="AE21" i="1"/>
  <c r="AN55" i="1"/>
  <c r="AF23" i="1"/>
  <c r="Y16" i="1"/>
  <c r="V4" i="1"/>
  <c r="AM56" i="1" l="1"/>
  <c r="Z56" i="1"/>
  <c r="AE22" i="1"/>
  <c r="AE23" i="1" s="1"/>
  <c r="AF24" i="1" s="1"/>
  <c r="Z4" i="1"/>
  <c r="AC56" i="1"/>
  <c r="AL56" i="1"/>
  <c r="AE56" i="1"/>
  <c r="AI56" i="1"/>
  <c r="AN56" i="1"/>
  <c r="AK56" i="1"/>
  <c r="AB56" i="1"/>
  <c r="AG56" i="1"/>
  <c r="AA56" i="1"/>
  <c r="AJ56" i="1"/>
  <c r="AD56" i="1"/>
  <c r="AH56" i="1"/>
  <c r="V16" i="1"/>
  <c r="AH8" i="1" s="1"/>
  <c r="AO56" i="1" l="1"/>
  <c r="U18" i="1"/>
  <c r="U19" i="1" s="1"/>
  <c r="W4" i="1"/>
  <c r="A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Q22" authorId="0" shapeId="0" xr:uid="{00000000-0006-0000-0000-000001000000}">
      <text>
        <r>
          <rPr>
            <sz val="9"/>
            <color indexed="81"/>
            <rFont val="Tahoma"/>
            <family val="2"/>
          </rPr>
          <t>Mixto</t>
        </r>
      </text>
    </comment>
    <comment ref="Q47" authorId="0" shapeId="0" xr:uid="{00000000-0006-0000-0000-000002000000}">
      <text>
        <r>
          <rPr>
            <sz val="9"/>
            <color indexed="81"/>
            <rFont val="Tahoma"/>
            <family val="2"/>
          </rPr>
          <t>Mixto</t>
        </r>
      </text>
    </comment>
    <comment ref="Z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2" authorId="0" shapeId="0" xr:uid="{00000000-0006-0000-0000-000004000000}">
      <text>
        <r>
          <rPr>
            <sz val="9"/>
            <color indexed="81"/>
            <rFont val="Tahoma"/>
            <family val="2"/>
          </rPr>
          <t>Mixto</t>
        </r>
      </text>
    </comment>
    <comment ref="Q96" authorId="0" shapeId="0" xr:uid="{00000000-0006-0000-0000-000005000000}">
      <text>
        <r>
          <rPr>
            <sz val="9"/>
            <color indexed="81"/>
            <rFont val="Tahoma"/>
            <family val="2"/>
          </rPr>
          <t>Mixto</t>
        </r>
      </text>
    </comment>
    <comment ref="Q121" authorId="0" shapeId="0" xr:uid="{00000000-0006-0000-0000-000006000000}">
      <text>
        <r>
          <rPr>
            <sz val="9"/>
            <color indexed="81"/>
            <rFont val="Tahoma"/>
            <family val="2"/>
          </rPr>
          <t>Mixto</t>
        </r>
      </text>
    </comment>
    <comment ref="Q159" authorId="0" shapeId="0" xr:uid="{00000000-0006-0000-0000-000007000000}">
      <text>
        <r>
          <rPr>
            <sz val="9"/>
            <color indexed="81"/>
            <rFont val="Tahoma"/>
            <family val="2"/>
          </rPr>
          <t>Mixto</t>
        </r>
      </text>
    </comment>
    <comment ref="Q196" authorId="0" shapeId="0" xr:uid="{00000000-0006-0000-0000-000008000000}">
      <text>
        <r>
          <rPr>
            <sz val="9"/>
            <color indexed="81"/>
            <rFont val="Tahoma"/>
            <family val="2"/>
          </rPr>
          <t>Mixto</t>
        </r>
      </text>
    </comment>
    <comment ref="Q283" authorId="0" shapeId="0" xr:uid="{00000000-0006-0000-0000-000009000000}">
      <text>
        <r>
          <rPr>
            <sz val="9"/>
            <color indexed="81"/>
            <rFont val="Tahoma"/>
            <family val="2"/>
          </rPr>
          <t>Mixto</t>
        </r>
      </text>
    </comment>
    <comment ref="Q299" authorId="0" shapeId="0" xr:uid="{00000000-0006-0000-0000-00000A000000}">
      <text>
        <r>
          <rPr>
            <sz val="9"/>
            <color indexed="81"/>
            <rFont val="Tahoma"/>
            <family val="2"/>
          </rPr>
          <t>Mixto</t>
        </r>
      </text>
    </comment>
    <comment ref="Q315" authorId="0" shapeId="0" xr:uid="{00000000-0006-0000-0000-00000B000000}">
      <text>
        <r>
          <rPr>
            <sz val="9"/>
            <color indexed="81"/>
            <rFont val="Tahoma"/>
            <family val="2"/>
          </rPr>
          <t>Mixto</t>
        </r>
      </text>
    </comment>
    <comment ref="Q330" authorId="0" shapeId="0" xr:uid="{00000000-0006-0000-0000-00000C000000}">
      <text>
        <r>
          <rPr>
            <sz val="9"/>
            <color indexed="81"/>
            <rFont val="Tahoma"/>
            <family val="2"/>
          </rPr>
          <t>Mixto</t>
        </r>
      </text>
    </comment>
    <comment ref="Q347" authorId="0" shapeId="0" xr:uid="{00000000-0006-0000-0000-00000D000000}">
      <text>
        <r>
          <rPr>
            <sz val="9"/>
            <color indexed="81"/>
            <rFont val="Tahoma"/>
            <family val="2"/>
          </rPr>
          <t>Mixto</t>
        </r>
      </text>
    </comment>
  </commentList>
</comments>
</file>

<file path=xl/sharedStrings.xml><?xml version="1.0" encoding="utf-8"?>
<sst xmlns="http://schemas.openxmlformats.org/spreadsheetml/2006/main" count="701" uniqueCount="97">
  <si>
    <t>RECOLECCION CASA POR CASA</t>
  </si>
  <si>
    <t>CARTON</t>
  </si>
  <si>
    <t>BOTELLA PLASTICA</t>
  </si>
  <si>
    <t>PERIODICO</t>
  </si>
  <si>
    <t>PAPEL BLANCO</t>
  </si>
  <si>
    <t>PAPEL COLOR</t>
  </si>
  <si>
    <t>LATAS FERRICAS</t>
  </si>
  <si>
    <t>ALUMINIO</t>
  </si>
  <si>
    <t>REVISTAS</t>
  </si>
  <si>
    <t>LIBROS</t>
  </si>
  <si>
    <t>GUIAS</t>
  </si>
  <si>
    <t>CUADERNOS</t>
  </si>
  <si>
    <t>TETRABRIK</t>
  </si>
  <si>
    <t>GALONES</t>
  </si>
  <si>
    <t>VIDRIO</t>
  </si>
  <si>
    <t>BASURA</t>
  </si>
  <si>
    <t>OTROS</t>
  </si>
  <si>
    <t>TOTAL</t>
  </si>
  <si>
    <t>PUESTOS FIJOS</t>
  </si>
  <si>
    <t>CENTRO</t>
  </si>
  <si>
    <t>LAGOS</t>
  </si>
  <si>
    <t>ULLOA</t>
  </si>
  <si>
    <t>AURORA</t>
  </si>
  <si>
    <t>ZUMBADO</t>
  </si>
  <si>
    <t>LILLIANA</t>
  </si>
  <si>
    <t>VARA BLANCA</t>
  </si>
  <si>
    <t>ENERO</t>
  </si>
  <si>
    <t>HEREDIA 2018</t>
  </si>
  <si>
    <t>FEBRERO</t>
  </si>
  <si>
    <t>MARZO</t>
  </si>
  <si>
    <t xml:space="preserve">Mes </t>
  </si>
  <si>
    <t>Toneladas</t>
  </si>
  <si>
    <t xml:space="preserve">promedio </t>
  </si>
  <si>
    <t>KG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</si>
  <si>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</si>
  <si>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</si>
  <si>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</si>
  <si>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</si>
  <si>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</si>
  <si>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</si>
  <si>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</si>
  <si>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</si>
  <si>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</si>
  <si>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</si>
  <si>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</si>
  <si>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</si>
  <si>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:</t>
  </si>
  <si>
    <t xml:space="preserve">Porcentaje de basura dentro del reciclaje </t>
  </si>
  <si>
    <t>AÑO</t>
  </si>
  <si>
    <t xml:space="preserve">PORCENTAJE DE BASURA MEZCLADA EN EL RECICLAJE </t>
  </si>
  <si>
    <t>PORCENTAJE DE RECUPERACION (Reciclaje/Basura)</t>
  </si>
  <si>
    <t>RECICLAJE</t>
  </si>
  <si>
    <t xml:space="preserve">BASURA  DENTRO DEL RECICLAJE </t>
  </si>
  <si>
    <t>Puestos fijos</t>
  </si>
  <si>
    <t>Casa a Casa</t>
  </si>
  <si>
    <t xml:space="preserve">TOTAL </t>
  </si>
  <si>
    <t>PORCENTAJE</t>
  </si>
  <si>
    <t>Total de Residuos 2018</t>
  </si>
  <si>
    <t>Total de Residuos 
Casa a casa 2018</t>
  </si>
  <si>
    <t>ABRIL</t>
  </si>
  <si>
    <t>MAYO</t>
  </si>
  <si>
    <t>JUNIO</t>
  </si>
  <si>
    <t>HEREDIA SAN FRANCISCO</t>
  </si>
  <si>
    <t>BARREAL</t>
  </si>
  <si>
    <t>JULIO</t>
  </si>
  <si>
    <t>basura julio</t>
  </si>
  <si>
    <t>AGOSTO</t>
  </si>
  <si>
    <t>SAN FCO.10-24</t>
  </si>
  <si>
    <t>SETIEMBRE</t>
  </si>
  <si>
    <t>SAN FCO 7-21</t>
  </si>
  <si>
    <t>AURO-LAG</t>
  </si>
  <si>
    <t>OCTUBRE</t>
  </si>
  <si>
    <t>SAN FCO</t>
  </si>
  <si>
    <t>BARREA -LA</t>
  </si>
  <si>
    <t>NOVIEMBRE</t>
  </si>
  <si>
    <t>SAN FRA</t>
  </si>
  <si>
    <t>AURO-BARR</t>
  </si>
  <si>
    <t>TOTALES</t>
  </si>
  <si>
    <t>DICIEMBRE</t>
  </si>
  <si>
    <t>SAN FR</t>
  </si>
  <si>
    <t>AURO-BAR</t>
  </si>
  <si>
    <t>SAN FRANC</t>
  </si>
  <si>
    <t>VARA B</t>
  </si>
  <si>
    <t>CENTRO0</t>
  </si>
  <si>
    <t>GUARARI</t>
  </si>
  <si>
    <t>Total de Residuos Puestos fijos 2018</t>
  </si>
  <si>
    <t xml:space="preserve">AÑO </t>
  </si>
  <si>
    <t>RESIDUOS VALORIZABLES RECUPERADOS PARA RECICLAJE</t>
  </si>
  <si>
    <t>porcentaje</t>
  </si>
  <si>
    <t>total en toneladas</t>
  </si>
  <si>
    <t>plascticos</t>
  </si>
  <si>
    <t xml:space="preserve">aluminio </t>
  </si>
  <si>
    <t xml:space="preserve">papel carton </t>
  </si>
  <si>
    <t xml:space="preserve">vidrio </t>
  </si>
  <si>
    <t>tetrabrik</t>
  </si>
  <si>
    <t xml:space="preserve">agrupacion para reportar al ministerio de salud </t>
  </si>
  <si>
    <t>toneladas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</si>
</sst>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[$$-540A]#,##0.00;[Red][$$-540A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9"/>
      <color indexed="81"/>
      <name val="Tahoma"/>
      <family val="2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3" borderId="0" xfId="0" applyFont="1" applyFill="1"/>
    <xf numFmtId="0" fontId="3" fillId="4" borderId="0" xfId="0" applyFont="1" applyFill="1"/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" fillId="2" borderId="0" xfId="0" applyFont="1" applyFill="1"/>
    <xf numFmtId="0" fontId="4" fillId="0" borderId="11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1" fillId="5" borderId="0" xfId="0" applyFont="1" applyFill="1"/>
    <xf numFmtId="16" fontId="1" fillId="2" borderId="0" xfId="0" applyNumberFormat="1" applyFont="1" applyFill="1"/>
    <xf numFmtId="17" fontId="3" fillId="2" borderId="0" xfId="0" applyNumberFormat="1" applyFont="1" applyFill="1"/>
    <xf numFmtId="16" fontId="1" fillId="0" borderId="0" xfId="0" applyNumberFormat="1" applyFont="1"/>
    <xf numFmtId="0" fontId="0" fillId="3" borderId="0" xfId="0" applyFill="1"/>
    <xf numFmtId="0" fontId="8" fillId="6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0" fillId="5" borderId="0" xfId="0" applyFill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/>
    </xf>
    <xf numFmtId="0" fontId="7" fillId="0" borderId="13" xfId="0" applyFont="1" applyBorder="1" applyAlignment="1">
      <alignment horizontal="center"/>
    </xf>
    <xf numFmtId="9" fontId="9" fillId="0" borderId="13" xfId="0" applyNumberFormat="1" applyFont="1" applyBorder="1"/>
    <xf numFmtId="10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justify"/>
    </xf>
    <xf numFmtId="0" fontId="11" fillId="0" borderId="13" xfId="0" applyFont="1" applyBorder="1"/>
    <xf numFmtId="0" fontId="9" fillId="0" borderId="13" xfId="0" applyFont="1" applyBorder="1" applyAlignment="1">
      <alignment horizontal="center" vertical="justify"/>
    </xf>
    <xf numFmtId="1" fontId="12" fillId="0" borderId="13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2" borderId="0" xfId="0" applyFill="1"/>
    <xf numFmtId="16" fontId="0" fillId="2" borderId="0" xfId="0" applyNumberFormat="1" applyFill="1"/>
    <xf numFmtId="0" fontId="4" fillId="2" borderId="8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" fillId="7" borderId="0" xfId="0" applyFont="1" applyFill="1"/>
    <xf numFmtId="0" fontId="3" fillId="7" borderId="0" xfId="0" applyFont="1" applyFill="1"/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" fontId="1" fillId="7" borderId="0" xfId="0" applyNumberFormat="1" applyFont="1" applyFill="1"/>
    <xf numFmtId="0" fontId="4" fillId="7" borderId="3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0" fontId="4" fillId="7" borderId="5" xfId="0" applyFont="1" applyFill="1" applyBorder="1" applyAlignment="1">
      <alignment horizontal="right" vertical="center"/>
    </xf>
    <xf numFmtId="0" fontId="4" fillId="7" borderId="5" xfId="0" applyFont="1" applyFill="1" applyBorder="1" applyAlignment="1">
      <alignment vertical="center"/>
    </xf>
    <xf numFmtId="0" fontId="4" fillId="7" borderId="6" xfId="0" applyFont="1" applyFill="1" applyBorder="1" applyAlignment="1">
      <alignment horizontal="right" vertical="center"/>
    </xf>
    <xf numFmtId="0" fontId="4" fillId="7" borderId="7" xfId="0" applyFont="1" applyFill="1" applyBorder="1" applyAlignment="1">
      <alignment horizontal="right" vertical="center"/>
    </xf>
    <xf numFmtId="0" fontId="4" fillId="7" borderId="7" xfId="0" applyFont="1" applyFill="1" applyBorder="1" applyAlignment="1">
      <alignment vertical="center"/>
    </xf>
    <xf numFmtId="0" fontId="0" fillId="7" borderId="0" xfId="0" applyFill="1"/>
    <xf numFmtId="0" fontId="4" fillId="7" borderId="8" xfId="0" applyFont="1" applyFill="1" applyBorder="1" applyAlignment="1">
      <alignment horizontal="right" vertical="center"/>
    </xf>
    <xf numFmtId="0" fontId="4" fillId="7" borderId="9" xfId="0" applyFont="1" applyFill="1" applyBorder="1" applyAlignment="1">
      <alignment horizontal="right" vertical="center"/>
    </xf>
    <xf numFmtId="0" fontId="4" fillId="7" borderId="9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3" fillId="8" borderId="0" xfId="0" applyFont="1" applyFill="1"/>
    <xf numFmtId="2" fontId="7" fillId="8" borderId="0" xfId="0" applyNumberFormat="1" applyFont="1" applyFill="1"/>
    <xf numFmtId="2" fontId="0" fillId="8" borderId="0" xfId="0" applyNumberFormat="1" applyFill="1"/>
    <xf numFmtId="0" fontId="13" fillId="0" borderId="0" xfId="0" applyFont="1"/>
    <xf numFmtId="0" fontId="2" fillId="0" borderId="0" xfId="0" applyFont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3" borderId="0" xfId="0" applyFont="1" applyFill="1"/>
    <xf numFmtId="0" fontId="8" fillId="9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2" fontId="8" fillId="10" borderId="13" xfId="0" applyNumberFormat="1" applyFont="1" applyFill="1" applyBorder="1" applyAlignment="1">
      <alignment horizontal="center" vertical="center"/>
    </xf>
    <xf numFmtId="2" fontId="7" fillId="10" borderId="0" xfId="0" applyNumberFormat="1" applyFont="1" applyFill="1" applyAlignment="1">
      <alignment horizontal="center"/>
    </xf>
    <xf numFmtId="165" fontId="7" fillId="10" borderId="0" xfId="0" applyNumberFormat="1" applyFont="1" applyFill="1"/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2" fontId="0" fillId="0" borderId="0" xfId="0" applyNumberFormat="1"/>
    <xf numFmtId="2" fontId="17" fillId="0" borderId="0" xfId="0" applyNumberFormat="1" applyFont="1"/>
    <xf numFmtId="0" fontId="0" fillId="0" borderId="20" xfId="0" applyBorder="1"/>
    <xf numFmtId="0" fontId="0" fillId="0" borderId="7" xfId="0" applyBorder="1"/>
    <xf numFmtId="0" fontId="0" fillId="0" borderId="23" xfId="0" applyBorder="1"/>
    <xf numFmtId="1" fontId="0" fillId="0" borderId="28" xfId="0" applyNumberFormat="1" applyBorder="1"/>
    <xf numFmtId="0" fontId="0" fillId="0" borderId="28" xfId="0" applyBorder="1"/>
    <xf numFmtId="0" fontId="0" fillId="0" borderId="5" xfId="0" applyBorder="1"/>
    <xf numFmtId="0" fontId="7" fillId="0" borderId="0" xfId="0" applyFont="1" applyAlignment="1">
      <alignment horizontal="center"/>
    </xf>
    <xf numFmtId="167" fontId="9" fillId="0" borderId="0" xfId="0" applyNumberFormat="1" applyFont="1"/>
    <xf numFmtId="167" fontId="0" fillId="0" borderId="0" xfId="0" applyNumberFormat="1"/>
    <xf numFmtId="165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4" xfId="0" applyFont="1" applyBorder="1" applyAlignment="1">
      <alignment horizontal="center" vertical="justify"/>
    </xf>
    <xf numFmtId="0" fontId="7" fillId="0" borderId="18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7" fillId="0" borderId="16" xfId="0" applyFont="1" applyBorder="1" applyAlignment="1">
      <alignment horizontal="center" vertical="justify"/>
    </xf>
    <xf numFmtId="0" fontId="7" fillId="0" borderId="19" xfId="0" applyFont="1" applyBorder="1" applyAlignment="1">
      <alignment horizontal="center" vertical="justify"/>
    </xf>
    <xf numFmtId="0" fontId="7" fillId="0" borderId="17" xfId="0" applyFont="1" applyBorder="1" applyAlignment="1">
      <alignment horizontal="center" vertical="justify"/>
    </xf>
    <xf numFmtId="0" fontId="15" fillId="0" borderId="21" xfId="0" applyFont="1" applyBorder="1" applyAlignment="1">
      <alignment horizontal="center" vertical="justify"/>
    </xf>
    <xf numFmtId="0" fontId="15" fillId="0" borderId="26" xfId="0" applyFont="1" applyBorder="1" applyAlignment="1">
      <alignment horizontal="center" vertical="justify"/>
    </xf>
    <xf numFmtId="0" fontId="15" fillId="0" borderId="20" xfId="0" applyFont="1" applyBorder="1" applyAlignment="1">
      <alignment horizontal="center" vertical="justify"/>
    </xf>
    <xf numFmtId="0" fontId="15" fillId="0" borderId="27" xfId="0" applyFont="1" applyBorder="1" applyAlignment="1">
      <alignment horizontal="center" vertical="justify"/>
    </xf>
    <xf numFmtId="0" fontId="6" fillId="0" borderId="0" xfId="0" applyFont="1" applyAlignment="1">
      <alignment horizontal="center"/>
    </xf>
    <xf numFmtId="0" fontId="8" fillId="6" borderId="13" xfId="0" applyFont="1" applyFill="1" applyBorder="1" applyAlignment="1">
      <alignment horizontal="center" vertical="justify"/>
    </xf>
    <xf numFmtId="0" fontId="8" fillId="6" borderId="14" xfId="0" applyFont="1" applyFill="1" applyBorder="1" applyAlignment="1">
      <alignment horizontal="center" vertical="justify" wrapText="1"/>
    </xf>
    <xf numFmtId="0" fontId="8" fillId="6" borderId="15" xfId="0" applyFont="1" applyFill="1" applyBorder="1" applyAlignment="1">
      <alignment horizontal="center" vertical="justify" wrapText="1"/>
    </xf>
    <xf numFmtId="0" fontId="8" fillId="6" borderId="16" xfId="0" applyFont="1" applyFill="1" applyBorder="1" applyAlignment="1">
      <alignment horizontal="center" vertical="justify" wrapText="1"/>
    </xf>
    <xf numFmtId="0" fontId="8" fillId="6" borderId="17" xfId="0" applyFont="1" applyFill="1" applyBorder="1" applyAlignment="1">
      <alignment horizontal="center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5D-44FB-9337-641A41C459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5D-44FB-9337-641A41C4590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D-44FB-9337-641A41C459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'Muni HEREDIA 2018'!$AE$20:$AF$20</c:f>
              <c:strCache>
                <c:ptCount val="2"/>
                <c:pt idx="0">
                  <c:v>RECICLAJE</c:v>
                </c:pt>
                <c:pt idx="1">
                  <c:v>BASURA  DENTRO DEL RECICLAJE </c:v>
                </c:pt>
              </c:strCache>
            </c:strRef>
          </c:cat>
          <c:val>
            <c:numRef>
              <c:f>'Muni HEREDIA 2018'!$AE$24:$AF$24</c:f>
              <c:numCache>
                <c:formatCode>0</c:formatCode>
                <c:ptCount val="2"/>
                <c:pt idx="0">
                  <c:v>90.352753862034547</c:v>
                </c:pt>
                <c:pt idx="1">
                  <c:v>9.6472461379654462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5D-44FB-9337-641A41C45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'Muni HEREDIA 2018'!$V$1:$V$3</c:f>
              <c:strCache>
                <c:ptCount val="3"/>
                <c:pt idx="0">
                  <c:v>Total de Residuos 2018</c:v>
                </c:pt>
                <c:pt idx="2">
                  <c:v>Toneladas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'Muni HEREDIA 2018'!$U$4:$U$15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'Muni HEREDIA 2018'!$V$4:$V$15</c:f>
              <c:numCache>
                <c:formatCode>0.00</c:formatCode>
                <c:ptCount val="12"/>
                <c:pt idx="0">
                  <c:v>62.418999999999997</c:v>
                </c:pt>
                <c:pt idx="1">
                  <c:v>54.811000000000007</c:v>
                </c:pt>
                <c:pt idx="2">
                  <c:v>56.204000000000001</c:v>
                </c:pt>
                <c:pt idx="3">
                  <c:v>45.035000000000004</c:v>
                </c:pt>
                <c:pt idx="4">
                  <c:v>49.159000000000006</c:v>
                </c:pt>
                <c:pt idx="5">
                  <c:v>63.497999999999998</c:v>
                </c:pt>
                <c:pt idx="6">
                  <c:v>59.903999999999996</c:v>
                </c:pt>
                <c:pt idx="7">
                  <c:v>72.494</c:v>
                </c:pt>
                <c:pt idx="8">
                  <c:v>56.042999999999999</c:v>
                </c:pt>
                <c:pt idx="9">
                  <c:v>74.838999999999999</c:v>
                </c:pt>
                <c:pt idx="10">
                  <c:v>67.703000000000003</c:v>
                </c:pt>
                <c:pt idx="11">
                  <c:v>49.512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6-471C-BB29-1D867B52C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673720"/>
        <c:axId val="509670584"/>
      </c:barChart>
      <c:catAx>
        <c:axId val="50967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670584"/>
        <c:crosses val="autoZero"/>
        <c:auto val="1"/>
        <c:lblAlgn val="ctr"/>
        <c:lblOffset val="100"/>
        <c:noMultiLvlLbl val="0"/>
      </c:catAx>
      <c:valAx>
        <c:axId val="50967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67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Promedio de residuos valorizables por tipo de residuo, </a:t>
            </a:r>
            <a:endParaRPr lang="es-CR" sz="1400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en toneladas</a:t>
            </a:r>
            <a:endParaRPr lang="es-C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'Muni HEREDIA 2018'!$Z$54</c:f>
              <c:strCache>
                <c:ptCount val="1"/>
                <c:pt idx="0">
                  <c:v>CARTON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2018'!$Z$56</c:f>
              <c:numCache>
                <c:formatCode>0.00</c:formatCode>
                <c:ptCount val="1"/>
                <c:pt idx="0">
                  <c:v>26.276627586875598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D-4028-92E0-115E7B621DDE}"/>
            </c:ext>
          </c:extLst>
        </c:ser>
        <c:ser>
          <c:idx val="1"/>
          <c:order val="1"/>
          <c:tx>
            <c:strRef>
              <c:f>'Muni HEREDIA 2018'!$AA$54</c:f>
              <c:strCache>
                <c:ptCount val="1"/>
                <c:pt idx="0">
                  <c:v>BOTELLA PLASTICA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2018'!$AA$56</c:f>
              <c:numCache>
                <c:formatCode>0.00</c:formatCode>
                <c:ptCount val="1"/>
                <c:pt idx="0">
                  <c:v>7.9708159258931373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D-4028-92E0-115E7B621DDE}"/>
            </c:ext>
          </c:extLst>
        </c:ser>
        <c:ser>
          <c:idx val="2"/>
          <c:order val="2"/>
          <c:tx>
            <c:strRef>
              <c:f>'Muni HEREDIA 2018'!$AB$54</c:f>
              <c:strCache>
                <c:ptCount val="1"/>
                <c:pt idx="0">
                  <c:v>PERIODICO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2018'!$AB$56</c:f>
              <c:numCache>
                <c:formatCode>0.00</c:formatCode>
                <c:ptCount val="1"/>
                <c:pt idx="0">
                  <c:v>5.5463512178533243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D-4028-92E0-115E7B621DDE}"/>
            </c:ext>
          </c:extLst>
        </c:ser>
        <c:ser>
          <c:idx val="3"/>
          <c:order val="3"/>
          <c:tx>
            <c:strRef>
              <c:f>'Muni HEREDIA 2018'!$AC$54</c:f>
              <c:strCache>
                <c:ptCount val="1"/>
                <c:pt idx="0">
                  <c:v>PAPEL BLANCO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2018'!$AC$56</c:f>
              <c:numCache>
                <c:formatCode>0.00</c:formatCode>
                <c:ptCount val="1"/>
                <c:pt idx="0">
                  <c:v>5.0498790788917134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D-4028-92E0-115E7B621DDE}"/>
            </c:ext>
          </c:extLst>
        </c:ser>
        <c:ser>
          <c:idx val="4"/>
          <c:order val="4"/>
          <c:tx>
            <c:strRef>
              <c:f>'Muni HEREDIA 2018'!$AD$54</c:f>
              <c:strCache>
                <c:ptCount val="1"/>
                <c:pt idx="0">
                  <c:v>PAPEL COLOR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2018'!$AD$56</c:f>
              <c:numCache>
                <c:formatCode>0.00</c:formatCode>
                <c:ptCount val="1"/>
                <c:pt idx="0">
                  <c:v>3.5830870646032089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6D-4028-92E0-115E7B621DDE}"/>
            </c:ext>
          </c:extLst>
        </c:ser>
        <c:ser>
          <c:idx val="5"/>
          <c:order val="5"/>
          <c:tx>
            <c:strRef>
              <c:f>'Muni HEREDIA 2018'!$AE$54</c:f>
              <c:strCache>
                <c:ptCount val="1"/>
                <c:pt idx="0">
                  <c:v>LATAS FERRICAS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2018'!$AE$56</c:f>
              <c:numCache>
                <c:formatCode>0.00</c:formatCode>
                <c:ptCount val="1"/>
                <c:pt idx="0">
                  <c:v>5.4774943403862455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6D-4028-92E0-115E7B621DDE}"/>
            </c:ext>
          </c:extLst>
        </c:ser>
        <c:ser>
          <c:idx val="6"/>
          <c:order val="6"/>
          <c:tx>
            <c:strRef>
              <c:f>'Muni HEREDIA 2018'!$AF$54</c:f>
              <c:strCache>
                <c:ptCount val="1"/>
                <c:pt idx="0">
                  <c:v>ALUMINIO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2018'!$AF$56</c:f>
              <c:numCache>
                <c:formatCode>0.00</c:formatCode>
                <c:ptCount val="1"/>
                <c:pt idx="0">
                  <c:v>2.3797779998060764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6D-4028-92E0-115E7B621DDE}"/>
            </c:ext>
          </c:extLst>
        </c:ser>
        <c:ser>
          <c:idx val="7"/>
          <c:order val="7"/>
          <c:tx>
            <c:strRef>
              <c:f>'Muni HEREDIA 2018'!$AG$54</c:f>
              <c:strCache>
                <c:ptCount val="1"/>
                <c:pt idx="0">
                  <c:v>REVISTAS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2018'!$AG$56</c:f>
              <c:numCache>
                <c:formatCode>0.00</c:formatCode>
                <c:ptCount val="1"/>
                <c:pt idx="0">
                  <c:v>2.0229869551348263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6D-4028-92E0-115E7B621DDE}"/>
            </c:ext>
          </c:extLst>
        </c:ser>
        <c:ser>
          <c:idx val="8"/>
          <c:order val="8"/>
          <c:tx>
            <c:strRef>
              <c:f>'Muni HEREDIA 2018'!$AH$54</c:f>
              <c:strCache>
                <c:ptCount val="1"/>
                <c:pt idx="0">
                  <c:v>LIBROS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2018'!$AH$56</c:f>
              <c:numCache>
                <c:formatCode>0.00</c:formatCode>
                <c:ptCount val="1"/>
                <c:pt idx="0">
                  <c:v>3.4004055529558577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6D-4028-92E0-115E7B621DDE}"/>
            </c:ext>
          </c:extLst>
        </c:ser>
        <c:ser>
          <c:idx val="9"/>
          <c:order val="9"/>
          <c:tx>
            <c:strRef>
              <c:f>'Muni HEREDIA 2018'!$AI$54</c:f>
              <c:strCache>
                <c:ptCount val="1"/>
                <c:pt idx="0">
                  <c:v>GUIAS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2018'!$AI$56</c:f>
              <c:numCache>
                <c:formatCode>0.00</c:formatCode>
                <c:ptCount val="1"/>
                <c:pt idx="0">
                  <c:v>0.6549834813756199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6D-4028-92E0-115E7B621DDE}"/>
            </c:ext>
          </c:extLst>
        </c:ser>
        <c:ser>
          <c:idx val="10"/>
          <c:order val="10"/>
          <c:tx>
            <c:strRef>
              <c:f>'Muni HEREDIA 2018'!$AJ$54</c:f>
              <c:strCache>
                <c:ptCount val="1"/>
                <c:pt idx="0">
                  <c:v>CUADERNOS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2018'!$AJ$56</c:f>
              <c:numCache>
                <c:formatCode>0.00</c:formatCode>
                <c:ptCount val="1"/>
                <c:pt idx="0">
                  <c:v>3.4807854180806919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6D-4028-92E0-115E7B621DDE}"/>
            </c:ext>
          </c:extLst>
        </c:ser>
        <c:ser>
          <c:idx val="11"/>
          <c:order val="11"/>
          <c:tx>
            <c:strRef>
              <c:f>'Muni HEREDIA 2018'!$AK$54</c:f>
              <c:strCache>
                <c:ptCount val="1"/>
                <c:pt idx="0">
                  <c:v>TETRABRIK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2018'!$AK$56</c:f>
              <c:numCache>
                <c:formatCode>0.00</c:formatCode>
                <c:ptCount val="1"/>
                <c:pt idx="0">
                  <c:v>4.7270949002348166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6D-4028-92E0-115E7B621DDE}"/>
            </c:ext>
          </c:extLst>
        </c:ser>
        <c:ser>
          <c:idx val="12"/>
          <c:order val="12"/>
          <c:tx>
            <c:strRef>
              <c:f>'Muni HEREDIA 2018'!$AL$54</c:f>
              <c:strCache>
                <c:ptCount val="1"/>
                <c:pt idx="0">
                  <c:v>GALONES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2018'!$AL$56</c:f>
              <c:numCache>
                <c:formatCode>0.00</c:formatCode>
                <c:ptCount val="1"/>
                <c:pt idx="0">
                  <c:v>5.7169476448840051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6D-4028-92E0-115E7B621DDE}"/>
            </c:ext>
          </c:extLst>
        </c:ser>
        <c:ser>
          <c:idx val="13"/>
          <c:order val="13"/>
          <c:tx>
            <c:strRef>
              <c:f>'Muni HEREDIA 2018'!$AM$54</c:f>
              <c:strCache>
                <c:ptCount val="1"/>
                <c:pt idx="0">
                  <c:v>VIDRIO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2018'!$AM$56</c:f>
              <c:numCache>
                <c:formatCode>0.00</c:formatCode>
                <c:ptCount val="1"/>
                <c:pt idx="0">
                  <c:v>23.712762833024883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6D-4028-92E0-115E7B621DDE}"/>
            </c:ext>
          </c:extLst>
        </c:ser>
        <c:ser>
          <c:idx val="14"/>
          <c:order val="14"/>
          <c:tx>
            <c:strRef>
              <c:f>'Muni HEREDIA 2018'!$AN$54</c:f>
              <c:strCache>
                <c:ptCount val="1"/>
                <c:pt idx="0">
                  <c:v>BASURA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tipo de residuo</c:v>
              </c:pt>
            </c:strLit>
          </c:cat>
          <c:val>
            <c:numRef>
              <c:f>'Muni HEREDIA 2018'!$AN$56</c:f>
              <c:numCache>
                <c:formatCode>0.00</c:formatCode>
                <c:ptCount val="1"/>
                <c:pt idx="0">
                  <c:v>9.3451429904401362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6D-4028-92E0-115E7B621D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9669016"/>
        <c:axId val="636654016"/>
      </c:barChart>
      <c:catAx>
        <c:axId val="509669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36654016"/>
        <c:crosses val="autoZero"/>
        <c:auto val="1"/>
        <c:lblAlgn val="ctr"/>
        <c:lblOffset val="100"/>
        <c:noMultiLvlLbl val="0"/>
      </c:catAx>
      <c:valAx>
        <c:axId val="6366540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0966901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459440</xdr:colOff>
      <xdr:row>17</xdr:row>
      <xdr:rowOff>0</xdr:rowOff>
    </xdr:from>
    <xdr:to>
      <xdr:col>28</xdr:col>
      <xdr:colOff>380999</xdr:colOff>
      <xdr:row>29</xdr:row>
      <xdr:rowOff>49306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347381</xdr:colOff>
      <xdr:row>30</xdr:row>
      <xdr:rowOff>174812</xdr:rowOff>
    </xdr:from>
    <xdr:to>
      <xdr:col>34</xdr:col>
      <xdr:colOff>268940</xdr:colOff>
      <xdr:row>48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173936</xdr:colOff>
      <xdr:row>57</xdr:row>
      <xdr:rowOff>32301</xdr:rowOff>
    </xdr:from>
    <xdr:to>
      <xdr:col>36</xdr:col>
      <xdr:colOff>124239</xdr:colOff>
      <xdr:row>77</xdr:row>
      <xdr:rowOff>157368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53"/>
  <sheetViews>
    <sheetView tabSelected="1" zoomScale="70" zoomScaleNormal="70" workbookViewId="0">
      <selection activeCell="AK36" sqref="AK36"/>
    </sheetView>
  </sheetViews>
  <sheetFormatPr baseColWidth="10" defaultColWidth="9.140625" defaultRowHeight="15" x14ac:dyDescent="0.25"/>
  <cols>
    <col min="2" max="2" width="9.42578125" bestFit="1" customWidth="1"/>
    <col min="3" max="3" width="14.5703125" customWidth="1"/>
    <col min="5" max="5" width="17.85546875" customWidth="1"/>
    <col min="6" max="6" width="10.28515625" customWidth="1"/>
    <col min="7" max="7" width="12.5703125" customWidth="1"/>
    <col min="9" max="14" width="9.42578125" bestFit="1" customWidth="1"/>
    <col min="15" max="15" width="9.42578125" customWidth="1"/>
    <col min="16" max="16" width="9.42578125" bestFit="1" customWidth="1"/>
    <col min="18" max="18" width="10.140625" customWidth="1"/>
    <col min="20" max="20" width="15.140625" bestFit="1" customWidth="1"/>
    <col min="21" max="21" width="13.7109375" bestFit="1" customWidth="1"/>
    <col min="22" max="22" width="16.5703125" customWidth="1"/>
    <col min="23" max="23" width="14.140625" bestFit="1" customWidth="1"/>
    <col min="24" max="24" width="17" bestFit="1" customWidth="1"/>
    <col min="25" max="25" width="17.140625" bestFit="1" customWidth="1"/>
    <col min="26" max="26" width="12.5703125" bestFit="1" customWidth="1"/>
    <col min="27" max="27" width="20.140625" bestFit="1" customWidth="1"/>
    <col min="28" max="28" width="11.5703125" bestFit="1" customWidth="1"/>
    <col min="29" max="29" width="12.5703125" bestFit="1" customWidth="1"/>
    <col min="30" max="30" width="8.7109375" bestFit="1" customWidth="1"/>
    <col min="34" max="34" width="15.5703125" customWidth="1"/>
    <col min="35" max="35" width="15.42578125" bestFit="1" customWidth="1"/>
    <col min="36" max="36" width="16.7109375" bestFit="1" customWidth="1"/>
    <col min="38" max="38" width="10" bestFit="1" customWidth="1"/>
    <col min="41" max="41" width="10" bestFit="1" customWidth="1"/>
  </cols>
  <sheetData>
    <row r="1" spans="1:37" ht="15" customHeight="1" x14ac:dyDescent="0.25">
      <c r="U1" s="174" t="s">
        <v>57</v>
      </c>
      <c r="V1" s="174"/>
      <c r="X1" s="175" t="s">
        <v>58</v>
      </c>
      <c r="Y1" s="176"/>
      <c r="AA1" s="175" t="s">
        <v>85</v>
      </c>
      <c r="AB1" s="176"/>
      <c r="AG1" s="169" t="s">
        <v>87</v>
      </c>
      <c r="AH1" s="170"/>
      <c r="AI1" s="145"/>
    </row>
    <row r="2" spans="1:37" ht="15" customHeight="1" x14ac:dyDescent="0.25">
      <c r="A2" s="1"/>
      <c r="B2" s="1"/>
      <c r="C2" s="1"/>
      <c r="D2" s="1"/>
      <c r="E2" s="173" t="s">
        <v>27</v>
      </c>
      <c r="F2" s="173"/>
      <c r="G2" s="173"/>
      <c r="H2" s="173"/>
      <c r="I2" s="173"/>
      <c r="J2" s="173"/>
      <c r="K2" s="173"/>
      <c r="L2" s="173"/>
      <c r="M2" s="173"/>
      <c r="N2" s="173"/>
      <c r="O2" s="1"/>
      <c r="P2" s="1"/>
      <c r="Q2" s="1"/>
      <c r="R2" s="1"/>
      <c r="S2" s="1"/>
      <c r="U2" s="174"/>
      <c r="V2" s="174"/>
      <c r="X2" s="177"/>
      <c r="Y2" s="178"/>
      <c r="AA2" s="177"/>
      <c r="AB2" s="178"/>
      <c r="AG2" s="171"/>
      <c r="AH2" s="172"/>
      <c r="AI2" s="145"/>
    </row>
    <row r="3" spans="1:37" ht="18.75" x14ac:dyDescent="0.3">
      <c r="U3" s="34" t="s">
        <v>30</v>
      </c>
      <c r="V3" s="34" t="s">
        <v>31</v>
      </c>
      <c r="W3" s="115" t="s">
        <v>32</v>
      </c>
      <c r="X3" s="34" t="s">
        <v>30</v>
      </c>
      <c r="Y3" s="34" t="s">
        <v>33</v>
      </c>
      <c r="Z3" s="4" t="s">
        <v>32</v>
      </c>
      <c r="AA3" s="34" t="s">
        <v>30</v>
      </c>
      <c r="AB3" s="34" t="s">
        <v>96</v>
      </c>
      <c r="AC3" s="4" t="s">
        <v>32</v>
      </c>
      <c r="AD3" s="2"/>
      <c r="AG3" s="146" t="s">
        <v>86</v>
      </c>
      <c r="AH3" s="147" t="s">
        <v>55</v>
      </c>
      <c r="AI3" s="145"/>
      <c r="AJ3" s="2"/>
      <c r="AK3" s="2"/>
    </row>
    <row r="4" spans="1:37" ht="15.75" x14ac:dyDescent="0.25">
      <c r="U4" s="35" t="s">
        <v>34</v>
      </c>
      <c r="V4" s="36">
        <f>+Y4+AB4</f>
        <v>62.418999999999997</v>
      </c>
      <c r="W4" s="138">
        <f>V16/12</f>
        <v>59.301749999999991</v>
      </c>
      <c r="X4" s="37" t="s">
        <v>34</v>
      </c>
      <c r="Y4" s="37">
        <f>+R14/1000</f>
        <v>43.167000000000002</v>
      </c>
      <c r="Z4" s="139">
        <f>Y16/12</f>
        <v>44.204416666666674</v>
      </c>
      <c r="AA4" s="37" t="s">
        <v>34</v>
      </c>
      <c r="AB4" s="37">
        <f>+R27/1000</f>
        <v>19.251999999999999</v>
      </c>
      <c r="AC4" s="148">
        <f>+AVERAGE(AB4:AB15)</f>
        <v>15.097333333333337</v>
      </c>
      <c r="AG4" s="140">
        <v>2014</v>
      </c>
      <c r="AH4" s="144">
        <v>246.3</v>
      </c>
      <c r="AI4" s="148"/>
    </row>
    <row r="5" spans="1:37" ht="15.75" x14ac:dyDescent="0.25">
      <c r="U5" s="35" t="s">
        <v>35</v>
      </c>
      <c r="V5" s="36">
        <f t="shared" ref="V5:V6" si="0">+Y5+AB5</f>
        <v>54.811000000000007</v>
      </c>
      <c r="X5" s="37" t="s">
        <v>35</v>
      </c>
      <c r="Y5" s="37">
        <f>+R39/1000</f>
        <v>35.520000000000003</v>
      </c>
      <c r="AA5" s="37" t="s">
        <v>35</v>
      </c>
      <c r="AB5" s="37">
        <f>+R52/1000</f>
        <v>19.291</v>
      </c>
      <c r="AG5" s="140">
        <v>2015</v>
      </c>
      <c r="AH5" s="141">
        <v>348.96</v>
      </c>
      <c r="AI5" s="148"/>
    </row>
    <row r="6" spans="1:37" ht="18.75" x14ac:dyDescent="0.3">
      <c r="A6" s="2"/>
      <c r="B6" s="2"/>
      <c r="C6" s="3" t="s">
        <v>26</v>
      </c>
      <c r="D6" s="3"/>
      <c r="E6" s="3" t="s">
        <v>27</v>
      </c>
      <c r="F6" s="3"/>
      <c r="G6" s="4"/>
      <c r="H6" s="3" t="s">
        <v>0</v>
      </c>
      <c r="I6" s="3"/>
      <c r="J6" s="3"/>
      <c r="K6" s="5"/>
      <c r="L6" s="3"/>
      <c r="M6" s="2"/>
      <c r="N6" s="2"/>
      <c r="O6" s="2"/>
      <c r="P6" s="2"/>
      <c r="Q6" s="2"/>
      <c r="R6" s="2"/>
      <c r="U6" s="35" t="s">
        <v>36</v>
      </c>
      <c r="V6" s="36">
        <f t="shared" si="0"/>
        <v>56.204000000000001</v>
      </c>
      <c r="W6" s="38"/>
      <c r="X6" s="37" t="s">
        <v>36</v>
      </c>
      <c r="Y6" s="37">
        <f>+R64/1000</f>
        <v>34.972999999999999</v>
      </c>
      <c r="AA6" s="37" t="s">
        <v>36</v>
      </c>
      <c r="AB6" s="37">
        <f>+R77/1000</f>
        <v>21.231000000000002</v>
      </c>
      <c r="AG6" s="140">
        <v>2016</v>
      </c>
      <c r="AH6" s="144">
        <v>493.15100000000001</v>
      </c>
      <c r="AI6" s="148"/>
    </row>
    <row r="7" spans="1:37" ht="16.5" thickBot="1" x14ac:dyDescent="0.3">
      <c r="A7" s="1"/>
      <c r="B7" s="1"/>
      <c r="C7" s="1"/>
      <c r="D7" s="1"/>
      <c r="E7" s="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1"/>
      <c r="R7" s="1"/>
      <c r="U7" s="35" t="s">
        <v>37</v>
      </c>
      <c r="V7" s="36">
        <f>+Y7+AB7</f>
        <v>45.035000000000004</v>
      </c>
      <c r="W7" s="38"/>
      <c r="X7" s="37" t="s">
        <v>37</v>
      </c>
      <c r="Y7" s="37">
        <f>+R88/1000</f>
        <v>31.545000000000002</v>
      </c>
      <c r="AA7" s="37" t="s">
        <v>37</v>
      </c>
      <c r="AB7" s="37">
        <f>+R101/1000</f>
        <v>13.49</v>
      </c>
      <c r="AG7" s="140">
        <v>2017</v>
      </c>
      <c r="AH7" s="141">
        <v>551.39</v>
      </c>
      <c r="AI7" s="148"/>
    </row>
    <row r="8" spans="1:37" ht="16.5" thickBot="1" x14ac:dyDescent="0.3">
      <c r="A8" s="1"/>
      <c r="B8" s="6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U8" s="35" t="s">
        <v>38</v>
      </c>
      <c r="V8" s="36">
        <f t="shared" ref="V8:V10" si="1">+Y8+AB8</f>
        <v>49.159000000000006</v>
      </c>
      <c r="X8" s="37" t="s">
        <v>38</v>
      </c>
      <c r="Y8" s="37">
        <f>+R113/1000</f>
        <v>37.999000000000002</v>
      </c>
      <c r="AA8" s="37" t="s">
        <v>38</v>
      </c>
      <c r="AB8" s="37">
        <f>+R126/1000</f>
        <v>11.16</v>
      </c>
      <c r="AG8" s="142">
        <v>2018</v>
      </c>
      <c r="AH8" s="143">
        <f>+V16</f>
        <v>711.62099999999987</v>
      </c>
      <c r="AI8" s="148"/>
    </row>
    <row r="9" spans="1:37" ht="19.5" thickBot="1" x14ac:dyDescent="0.35">
      <c r="A9" s="30">
        <v>43102</v>
      </c>
      <c r="B9" s="8">
        <v>4000</v>
      </c>
      <c r="C9" s="8">
        <v>800</v>
      </c>
      <c r="D9" s="8">
        <v>345</v>
      </c>
      <c r="E9" s="8">
        <v>450</v>
      </c>
      <c r="F9" s="8">
        <v>450</v>
      </c>
      <c r="G9" s="8">
        <v>550</v>
      </c>
      <c r="H9" s="8">
        <v>210</v>
      </c>
      <c r="I9" s="8">
        <v>80</v>
      </c>
      <c r="J9" s="8">
        <v>300</v>
      </c>
      <c r="K9" s="8">
        <v>20</v>
      </c>
      <c r="L9" s="8">
        <v>250</v>
      </c>
      <c r="M9" s="8">
        <v>400</v>
      </c>
      <c r="N9" s="8">
        <v>475</v>
      </c>
      <c r="O9" s="8">
        <v>2500</v>
      </c>
      <c r="P9" s="8">
        <v>1500</v>
      </c>
      <c r="Q9" s="8"/>
      <c r="R9" s="8">
        <f>SUM(B9:O9)</f>
        <v>10830</v>
      </c>
      <c r="U9" s="35" t="s">
        <v>39</v>
      </c>
      <c r="V9" s="36">
        <f t="shared" si="1"/>
        <v>63.497999999999998</v>
      </c>
      <c r="W9" s="79" t="s">
        <v>65</v>
      </c>
      <c r="X9" s="37" t="s">
        <v>39</v>
      </c>
      <c r="Y9" s="37">
        <f>+(R137+R148)/1000</f>
        <v>51.69</v>
      </c>
      <c r="AA9" s="37" t="s">
        <v>39</v>
      </c>
      <c r="AB9" s="37">
        <f>+R164/1000</f>
        <v>11.808</v>
      </c>
      <c r="AH9" s="148"/>
      <c r="AI9" s="148"/>
    </row>
    <row r="10" spans="1:37" ht="16.5" thickBot="1" x14ac:dyDescent="0.3">
      <c r="A10" s="30">
        <v>43109</v>
      </c>
      <c r="B10" s="9">
        <v>2800</v>
      </c>
      <c r="C10" s="10">
        <v>600</v>
      </c>
      <c r="D10" s="10">
        <v>435</v>
      </c>
      <c r="E10" s="10">
        <v>480</v>
      </c>
      <c r="F10" s="10">
        <v>375</v>
      </c>
      <c r="G10" s="10">
        <v>400</v>
      </c>
      <c r="H10" s="10">
        <v>150</v>
      </c>
      <c r="I10" s="10">
        <v>200</v>
      </c>
      <c r="J10" s="10">
        <v>225</v>
      </c>
      <c r="K10" s="10">
        <v>5</v>
      </c>
      <c r="L10" s="10">
        <v>150</v>
      </c>
      <c r="M10" s="10">
        <v>221</v>
      </c>
      <c r="N10" s="10">
        <v>600</v>
      </c>
      <c r="O10" s="10">
        <v>2000</v>
      </c>
      <c r="P10" s="10">
        <v>900</v>
      </c>
      <c r="Q10" s="11"/>
      <c r="R10" s="8">
        <f t="shared" ref="R10:R13" si="2">SUM(B10:O10)</f>
        <v>8641</v>
      </c>
      <c r="U10" s="35" t="s">
        <v>40</v>
      </c>
      <c r="V10" s="36">
        <f t="shared" si="1"/>
        <v>59.903999999999996</v>
      </c>
      <c r="W10" s="80">
        <v>26045</v>
      </c>
      <c r="X10" s="37" t="s">
        <v>40</v>
      </c>
      <c r="Y10" s="37">
        <f>+(R177+R187)/1000</f>
        <v>45.796999999999997</v>
      </c>
      <c r="AA10" s="37" t="s">
        <v>40</v>
      </c>
      <c r="AB10" s="37">
        <f>+R201/1000</f>
        <v>14.106999999999999</v>
      </c>
    </row>
    <row r="11" spans="1:37" ht="16.5" thickBot="1" x14ac:dyDescent="0.3">
      <c r="A11" s="30">
        <v>43116</v>
      </c>
      <c r="B11" s="9">
        <v>3000</v>
      </c>
      <c r="C11" s="10">
        <v>820</v>
      </c>
      <c r="D11" s="10">
        <v>650</v>
      </c>
      <c r="E11" s="10">
        <v>550</v>
      </c>
      <c r="F11" s="11">
        <v>410</v>
      </c>
      <c r="G11" s="10">
        <v>375</v>
      </c>
      <c r="H11" s="10">
        <v>276</v>
      </c>
      <c r="I11" s="10">
        <v>50</v>
      </c>
      <c r="J11" s="10">
        <v>275</v>
      </c>
      <c r="K11" s="11">
        <v>40</v>
      </c>
      <c r="L11" s="10">
        <v>160</v>
      </c>
      <c r="M11" s="10">
        <v>325</v>
      </c>
      <c r="N11" s="10">
        <v>550</v>
      </c>
      <c r="O11" s="11">
        <v>2200</v>
      </c>
      <c r="P11" s="11">
        <v>800</v>
      </c>
      <c r="Q11" s="11"/>
      <c r="R11" s="8">
        <f t="shared" si="2"/>
        <v>9681</v>
      </c>
      <c r="U11" s="35" t="s">
        <v>41</v>
      </c>
      <c r="V11" s="36">
        <f>Y11+AB11</f>
        <v>72.494</v>
      </c>
      <c r="W11" s="82"/>
      <c r="X11" s="37" t="s">
        <v>41</v>
      </c>
      <c r="Y11" s="37">
        <f>R212/1000</f>
        <v>56.271999999999998</v>
      </c>
      <c r="AA11" s="37" t="s">
        <v>41</v>
      </c>
      <c r="AB11" s="37">
        <f>R288/1000</f>
        <v>16.222000000000001</v>
      </c>
    </row>
    <row r="12" spans="1:37" ht="16.5" thickBot="1" x14ac:dyDescent="0.3">
      <c r="A12" s="30">
        <v>43123</v>
      </c>
      <c r="B12" s="12">
        <v>1500</v>
      </c>
      <c r="C12" s="13">
        <v>710</v>
      </c>
      <c r="D12" s="13">
        <v>450</v>
      </c>
      <c r="E12" s="13">
        <v>560</v>
      </c>
      <c r="F12" s="14">
        <v>350</v>
      </c>
      <c r="G12" s="13">
        <v>450</v>
      </c>
      <c r="H12" s="13">
        <v>225</v>
      </c>
      <c r="I12" s="13">
        <v>170</v>
      </c>
      <c r="J12" s="13">
        <v>350</v>
      </c>
      <c r="K12" s="14">
        <v>20</v>
      </c>
      <c r="L12" s="13">
        <v>100</v>
      </c>
      <c r="M12" s="13">
        <v>345</v>
      </c>
      <c r="N12" s="13">
        <v>550</v>
      </c>
      <c r="O12" s="14">
        <v>1200</v>
      </c>
      <c r="P12" s="14">
        <v>400</v>
      </c>
      <c r="Q12" s="14"/>
      <c r="R12" s="8">
        <f t="shared" si="2"/>
        <v>6980</v>
      </c>
      <c r="U12" s="35" t="s">
        <v>42</v>
      </c>
      <c r="V12" s="36">
        <f>Y12+AB12</f>
        <v>56.042999999999999</v>
      </c>
      <c r="W12" s="82"/>
      <c r="X12" s="37" t="s">
        <v>42</v>
      </c>
      <c r="Y12" s="37">
        <f>R227/1000</f>
        <v>43.475000000000001</v>
      </c>
      <c r="AA12" s="37" t="s">
        <v>42</v>
      </c>
      <c r="AB12" s="37">
        <f>R304/1000</f>
        <v>12.568</v>
      </c>
    </row>
    <row r="13" spans="1:37" ht="19.5" thickBot="1" x14ac:dyDescent="0.35">
      <c r="A13" s="30">
        <v>43130</v>
      </c>
      <c r="B13" s="15">
        <v>2600</v>
      </c>
      <c r="C13" s="8">
        <v>640</v>
      </c>
      <c r="D13" s="16">
        <v>380</v>
      </c>
      <c r="E13" s="8">
        <v>350</v>
      </c>
      <c r="F13" s="17">
        <v>300</v>
      </c>
      <c r="G13" s="8">
        <v>410</v>
      </c>
      <c r="H13" s="16">
        <v>170</v>
      </c>
      <c r="I13" s="8">
        <v>120</v>
      </c>
      <c r="J13" s="16">
        <v>250</v>
      </c>
      <c r="K13" s="18">
        <v>15</v>
      </c>
      <c r="L13" s="16">
        <v>80</v>
      </c>
      <c r="M13" s="8">
        <v>310</v>
      </c>
      <c r="N13" s="16">
        <v>310</v>
      </c>
      <c r="O13" s="18">
        <v>1100</v>
      </c>
      <c r="P13" s="17">
        <v>800</v>
      </c>
      <c r="Q13" s="18"/>
      <c r="R13" s="8">
        <f t="shared" si="2"/>
        <v>7035</v>
      </c>
      <c r="U13" s="35" t="s">
        <v>43</v>
      </c>
      <c r="V13" s="36">
        <f>Y13+AB13</f>
        <v>74.838999999999999</v>
      </c>
      <c r="W13" s="82"/>
      <c r="X13" s="37" t="s">
        <v>43</v>
      </c>
      <c r="Y13" s="37">
        <f>R242/1000</f>
        <v>60.85</v>
      </c>
      <c r="Z13" s="2"/>
      <c r="AA13" s="37" t="s">
        <v>43</v>
      </c>
      <c r="AB13" s="37">
        <f>R320/1000</f>
        <v>13.989000000000001</v>
      </c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5.75" x14ac:dyDescent="0.25">
      <c r="A14" s="19"/>
      <c r="B14" s="19">
        <f t="shared" ref="B14:P14" si="3">SUM(B9:B13)</f>
        <v>13900</v>
      </c>
      <c r="C14" s="19">
        <f t="shared" si="3"/>
        <v>3570</v>
      </c>
      <c r="D14" s="19">
        <f t="shared" si="3"/>
        <v>2260</v>
      </c>
      <c r="E14" s="19">
        <f t="shared" si="3"/>
        <v>2390</v>
      </c>
      <c r="F14" s="19">
        <f t="shared" si="3"/>
        <v>1885</v>
      </c>
      <c r="G14" s="19">
        <f t="shared" si="3"/>
        <v>2185</v>
      </c>
      <c r="H14" s="19">
        <f t="shared" si="3"/>
        <v>1031</v>
      </c>
      <c r="I14" s="19">
        <f t="shared" si="3"/>
        <v>620</v>
      </c>
      <c r="J14" s="19">
        <f t="shared" si="3"/>
        <v>1400</v>
      </c>
      <c r="K14" s="19">
        <f t="shared" si="3"/>
        <v>100</v>
      </c>
      <c r="L14" s="19">
        <f t="shared" si="3"/>
        <v>740</v>
      </c>
      <c r="M14" s="19">
        <f t="shared" si="3"/>
        <v>1601</v>
      </c>
      <c r="N14" s="19">
        <f t="shared" si="3"/>
        <v>2485</v>
      </c>
      <c r="O14" s="19">
        <f t="shared" si="3"/>
        <v>9000</v>
      </c>
      <c r="P14" s="19">
        <f t="shared" si="3"/>
        <v>4400</v>
      </c>
      <c r="Q14" s="19"/>
      <c r="R14" s="19">
        <f>SUM(R9:R13)</f>
        <v>43167</v>
      </c>
      <c r="U14" s="35" t="s">
        <v>44</v>
      </c>
      <c r="V14" s="36">
        <f>Y14+AB14</f>
        <v>67.703000000000003</v>
      </c>
      <c r="W14" s="82"/>
      <c r="X14" s="37" t="s">
        <v>44</v>
      </c>
      <c r="Y14" s="37">
        <f>R258/1000</f>
        <v>54.265999999999998</v>
      </c>
      <c r="AA14" s="37" t="s">
        <v>44</v>
      </c>
      <c r="AB14" s="37">
        <f>R335/1000</f>
        <v>13.436999999999999</v>
      </c>
    </row>
    <row r="15" spans="1:3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U15" s="35" t="s">
        <v>45</v>
      </c>
      <c r="V15" s="36">
        <f>Y15+AB15</f>
        <v>49.512</v>
      </c>
      <c r="W15" s="82"/>
      <c r="X15" s="37" t="s">
        <v>45</v>
      </c>
      <c r="Y15" s="37">
        <f>R272/1000</f>
        <v>34.899000000000001</v>
      </c>
      <c r="AA15" s="37" t="s">
        <v>45</v>
      </c>
      <c r="AB15" s="37">
        <f>R352/1000</f>
        <v>14.613</v>
      </c>
    </row>
    <row r="16" spans="1:37" ht="18.75" x14ac:dyDescent="0.3">
      <c r="A16" s="2"/>
      <c r="B16" s="2"/>
      <c r="C16" s="20" t="s">
        <v>26</v>
      </c>
      <c r="D16" s="20"/>
      <c r="E16" s="20" t="s">
        <v>27</v>
      </c>
      <c r="F16" s="20"/>
      <c r="G16" s="4"/>
      <c r="H16" s="20" t="s">
        <v>18</v>
      </c>
      <c r="I16" s="20"/>
      <c r="J16" s="20"/>
      <c r="K16" s="2"/>
      <c r="L16" s="4"/>
      <c r="M16" s="2"/>
      <c r="N16" s="2"/>
      <c r="O16" s="2"/>
      <c r="P16" s="2"/>
      <c r="Q16" s="2"/>
      <c r="R16" s="2"/>
      <c r="U16" s="136" t="s">
        <v>46</v>
      </c>
      <c r="V16" s="137">
        <f>+SUM(V4:V15)</f>
        <v>711.62099999999987</v>
      </c>
      <c r="X16" s="134" t="s">
        <v>46</v>
      </c>
      <c r="Y16" s="134">
        <f>+SUM(Y4:Y15)</f>
        <v>530.45300000000009</v>
      </c>
      <c r="AA16" s="135" t="s">
        <v>46</v>
      </c>
      <c r="AB16" s="135">
        <f>+SUM(AB4:AB15)</f>
        <v>181.16800000000003</v>
      </c>
    </row>
    <row r="17" spans="1:42" ht="15.75" thickBot="1" x14ac:dyDescent="0.3">
      <c r="A17" s="1"/>
      <c r="B17" s="1"/>
      <c r="C17" s="29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42" ht="36.75" thickBot="1" x14ac:dyDescent="0.3">
      <c r="A18" s="1"/>
      <c r="B18" s="21" t="s">
        <v>1</v>
      </c>
      <c r="C18" s="22" t="s">
        <v>2</v>
      </c>
      <c r="D18" s="21" t="s">
        <v>3</v>
      </c>
      <c r="E18" s="22" t="s">
        <v>4</v>
      </c>
      <c r="F18" s="21" t="s">
        <v>5</v>
      </c>
      <c r="G18" s="21" t="s">
        <v>6</v>
      </c>
      <c r="H18" s="22" t="s">
        <v>7</v>
      </c>
      <c r="I18" s="21" t="s">
        <v>8</v>
      </c>
      <c r="J18" s="22" t="s">
        <v>9</v>
      </c>
      <c r="K18" s="21" t="s">
        <v>10</v>
      </c>
      <c r="L18" s="22" t="s">
        <v>11</v>
      </c>
      <c r="M18" s="21" t="s">
        <v>12</v>
      </c>
      <c r="N18" s="22" t="s">
        <v>13</v>
      </c>
      <c r="O18" s="21" t="s">
        <v>14</v>
      </c>
      <c r="P18" s="22" t="s">
        <v>15</v>
      </c>
      <c r="Q18" s="21" t="s">
        <v>16</v>
      </c>
      <c r="R18" s="22" t="s">
        <v>17</v>
      </c>
      <c r="U18" s="81">
        <f>+V16+W10</f>
        <v>26756.620999999999</v>
      </c>
      <c r="AD18" s="163" t="s">
        <v>47</v>
      </c>
      <c r="AE18" s="164"/>
      <c r="AF18" s="165"/>
      <c r="AH18" s="39" t="s">
        <v>48</v>
      </c>
      <c r="AI18" s="40" t="s">
        <v>49</v>
      </c>
      <c r="AJ18" s="40" t="s">
        <v>50</v>
      </c>
    </row>
    <row r="19" spans="1:42" ht="15.75" thickBot="1" x14ac:dyDescent="0.3">
      <c r="A19" s="23" t="s">
        <v>19</v>
      </c>
      <c r="B19" s="12">
        <v>500</v>
      </c>
      <c r="C19" s="24">
        <v>280</v>
      </c>
      <c r="D19" s="12">
        <v>170</v>
      </c>
      <c r="E19" s="24">
        <v>155</v>
      </c>
      <c r="F19" s="25"/>
      <c r="G19" s="12">
        <v>70</v>
      </c>
      <c r="H19" s="24">
        <v>40</v>
      </c>
      <c r="I19" s="12">
        <v>50</v>
      </c>
      <c r="J19" s="24">
        <v>90</v>
      </c>
      <c r="K19" s="25"/>
      <c r="L19" s="24">
        <v>65</v>
      </c>
      <c r="M19" s="12">
        <v>150</v>
      </c>
      <c r="N19" s="24">
        <v>200</v>
      </c>
      <c r="O19" s="25">
        <v>1600</v>
      </c>
      <c r="P19" s="26">
        <v>400</v>
      </c>
      <c r="Q19" s="25"/>
      <c r="R19" s="8">
        <f>SUM(B19:O19)</f>
        <v>3370</v>
      </c>
      <c r="U19" s="81">
        <f>+V16*100/U18</f>
        <v>2.6596071305117337</v>
      </c>
      <c r="AD19" s="166"/>
      <c r="AE19" s="167"/>
      <c r="AF19" s="168"/>
      <c r="AH19" s="41">
        <v>2014</v>
      </c>
      <c r="AI19" s="42">
        <v>0.15</v>
      </c>
      <c r="AJ19" s="43">
        <v>6.1000000000000004E-3</v>
      </c>
    </row>
    <row r="20" spans="1:42" ht="48.75" thickBot="1" x14ac:dyDescent="0.3">
      <c r="A20" s="23" t="s">
        <v>20</v>
      </c>
      <c r="B20" s="8">
        <v>500</v>
      </c>
      <c r="C20" s="27">
        <v>250</v>
      </c>
      <c r="D20" s="8">
        <v>75</v>
      </c>
      <c r="E20" s="27">
        <v>200</v>
      </c>
      <c r="F20" s="8">
        <v>10</v>
      </c>
      <c r="G20" s="8">
        <v>200</v>
      </c>
      <c r="H20" s="27">
        <v>50</v>
      </c>
      <c r="I20" s="8"/>
      <c r="J20" s="27">
        <v>200</v>
      </c>
      <c r="K20" s="8"/>
      <c r="L20" s="27">
        <v>95</v>
      </c>
      <c r="M20" s="8">
        <v>150</v>
      </c>
      <c r="N20" s="27">
        <v>100</v>
      </c>
      <c r="O20" s="8">
        <v>800</v>
      </c>
      <c r="P20" s="27">
        <v>500</v>
      </c>
      <c r="Q20" s="18"/>
      <c r="R20" s="8">
        <f t="shared" ref="R20:R25" si="4">SUM(B20:O20)</f>
        <v>2630</v>
      </c>
      <c r="AD20" s="44"/>
      <c r="AE20" s="44" t="s">
        <v>51</v>
      </c>
      <c r="AF20" s="44" t="s">
        <v>52</v>
      </c>
      <c r="AH20" s="41">
        <v>2015</v>
      </c>
      <c r="AI20" s="42">
        <v>0.16</v>
      </c>
      <c r="AJ20" s="43">
        <v>8.6E-3</v>
      </c>
    </row>
    <row r="21" spans="1:42" ht="24.75" thickBot="1" x14ac:dyDescent="0.3">
      <c r="A21" s="23" t="s">
        <v>21</v>
      </c>
      <c r="B21" s="12">
        <v>450</v>
      </c>
      <c r="C21" s="24">
        <v>250</v>
      </c>
      <c r="D21" s="12">
        <v>200</v>
      </c>
      <c r="E21" s="24">
        <v>350</v>
      </c>
      <c r="F21" s="25">
        <v>70</v>
      </c>
      <c r="G21" s="12">
        <v>300</v>
      </c>
      <c r="H21" s="24">
        <v>120</v>
      </c>
      <c r="I21" s="12">
        <v>240</v>
      </c>
      <c r="J21" s="24">
        <v>550</v>
      </c>
      <c r="K21" s="25">
        <v>20</v>
      </c>
      <c r="L21" s="24">
        <v>50</v>
      </c>
      <c r="M21" s="12">
        <v>200</v>
      </c>
      <c r="N21" s="24">
        <v>220</v>
      </c>
      <c r="O21" s="25">
        <v>800</v>
      </c>
      <c r="P21" s="26">
        <v>300</v>
      </c>
      <c r="Q21" s="25"/>
      <c r="R21" s="8">
        <f t="shared" si="4"/>
        <v>3820</v>
      </c>
      <c r="AD21" s="44" t="s">
        <v>53</v>
      </c>
      <c r="AE21" s="45">
        <f>+AB16</f>
        <v>181.16800000000003</v>
      </c>
      <c r="AF21">
        <f>+SUM(P27,P52,P77,P101,P126,P164,P201,P288,P304,P320,P335,P352)/1000</f>
        <v>19.734999999999999</v>
      </c>
      <c r="AH21" s="41">
        <v>2016</v>
      </c>
      <c r="AI21" s="42">
        <v>0.16</v>
      </c>
      <c r="AJ21" s="43">
        <v>1.14E-2</v>
      </c>
    </row>
    <row r="22" spans="1:42" ht="24.75" thickBot="1" x14ac:dyDescent="0.3">
      <c r="A22" s="23" t="s">
        <v>22</v>
      </c>
      <c r="B22" s="8">
        <v>350</v>
      </c>
      <c r="C22" s="27">
        <v>200</v>
      </c>
      <c r="D22" s="8">
        <v>176</v>
      </c>
      <c r="E22" s="27">
        <v>80</v>
      </c>
      <c r="F22" s="18">
        <v>70</v>
      </c>
      <c r="G22" s="8">
        <v>150</v>
      </c>
      <c r="H22" s="27">
        <v>110</v>
      </c>
      <c r="I22" s="8">
        <v>5</v>
      </c>
      <c r="J22" s="27">
        <v>60</v>
      </c>
      <c r="K22" s="18">
        <v>10</v>
      </c>
      <c r="L22" s="27">
        <v>225</v>
      </c>
      <c r="M22" s="8">
        <v>250</v>
      </c>
      <c r="N22" s="27">
        <v>150</v>
      </c>
      <c r="O22" s="18">
        <v>500</v>
      </c>
      <c r="P22" s="28">
        <v>180</v>
      </c>
      <c r="Q22" s="18"/>
      <c r="R22" s="8">
        <f t="shared" si="4"/>
        <v>2336</v>
      </c>
      <c r="U22" s="148"/>
      <c r="AD22" s="44" t="s">
        <v>54</v>
      </c>
      <c r="AE22" s="45">
        <f>+Y16</f>
        <v>530.45300000000009</v>
      </c>
      <c r="AF22" s="45">
        <f>+SUM(P14,P39,P64,P88,P113,P137,P148,P177,P187,P201,P212,P227,P242,P258,P272,P288,P304,P320,P335,P352)/1000</f>
        <v>56.247</v>
      </c>
      <c r="AH22" s="41">
        <v>2017</v>
      </c>
      <c r="AI22" s="42">
        <v>0.1</v>
      </c>
      <c r="AJ22" s="43">
        <v>1.21E-2</v>
      </c>
    </row>
    <row r="23" spans="1:42" ht="16.5" thickBot="1" x14ac:dyDescent="0.3">
      <c r="A23" s="23" t="s">
        <v>23</v>
      </c>
      <c r="B23" s="12">
        <v>200</v>
      </c>
      <c r="C23" s="24">
        <v>75</v>
      </c>
      <c r="D23" s="12">
        <v>150</v>
      </c>
      <c r="E23" s="24">
        <v>60</v>
      </c>
      <c r="F23" s="25">
        <v>40</v>
      </c>
      <c r="G23" s="12">
        <v>12</v>
      </c>
      <c r="H23" s="24">
        <v>10</v>
      </c>
      <c r="I23" s="12">
        <v>11</v>
      </c>
      <c r="J23" s="24">
        <v>120</v>
      </c>
      <c r="K23" s="25">
        <v>8</v>
      </c>
      <c r="L23" s="24">
        <v>75</v>
      </c>
      <c r="M23" s="12">
        <v>50</v>
      </c>
      <c r="N23" s="24">
        <v>60</v>
      </c>
      <c r="O23" s="25">
        <v>750</v>
      </c>
      <c r="P23" s="26">
        <v>350</v>
      </c>
      <c r="Q23" s="25"/>
      <c r="R23" s="8">
        <f t="shared" si="4"/>
        <v>1621</v>
      </c>
      <c r="AD23" s="44" t="s">
        <v>55</v>
      </c>
      <c r="AE23" s="45">
        <f>+SUM(AE21:AE22)</f>
        <v>711.62100000000009</v>
      </c>
      <c r="AF23" s="45">
        <f>+SUM(AF21,AF22)</f>
        <v>75.981999999999999</v>
      </c>
      <c r="AH23" s="41">
        <v>2018</v>
      </c>
      <c r="AI23" s="42">
        <v>0.08</v>
      </c>
      <c r="AJ23" s="43">
        <v>1.4800000000000001E-2</v>
      </c>
    </row>
    <row r="24" spans="1:42" ht="24.75" thickBot="1" x14ac:dyDescent="0.3">
      <c r="A24" s="23" t="s">
        <v>24</v>
      </c>
      <c r="B24" s="8">
        <v>760</v>
      </c>
      <c r="C24" s="27">
        <v>150</v>
      </c>
      <c r="D24" s="8">
        <v>180</v>
      </c>
      <c r="E24" s="27">
        <v>550</v>
      </c>
      <c r="F24" s="18">
        <v>110</v>
      </c>
      <c r="G24" s="8">
        <v>260</v>
      </c>
      <c r="H24" s="27">
        <v>130</v>
      </c>
      <c r="I24" s="8">
        <v>20</v>
      </c>
      <c r="J24" s="27">
        <v>225</v>
      </c>
      <c r="K24" s="18">
        <v>5</v>
      </c>
      <c r="L24" s="27">
        <v>275</v>
      </c>
      <c r="M24" s="8">
        <v>200</v>
      </c>
      <c r="N24" s="27">
        <v>170</v>
      </c>
      <c r="O24" s="18">
        <v>1300</v>
      </c>
      <c r="P24" s="28">
        <v>300</v>
      </c>
      <c r="Q24" s="18"/>
      <c r="R24" s="8">
        <f t="shared" si="4"/>
        <v>4335</v>
      </c>
      <c r="AD24" s="46" t="s">
        <v>56</v>
      </c>
      <c r="AE24" s="47">
        <f>+AE23*100/(AE23+AF23)</f>
        <v>90.352753862034547</v>
      </c>
      <c r="AF24" s="47">
        <f>+AF23*100/(AE23+AF23)</f>
        <v>9.6472461379654462</v>
      </c>
    </row>
    <row r="25" spans="1:42" ht="15.75" thickBot="1" x14ac:dyDescent="0.3">
      <c r="A25" s="23" t="s">
        <v>25</v>
      </c>
      <c r="B25" s="8">
        <v>225</v>
      </c>
      <c r="C25" s="27">
        <v>60</v>
      </c>
      <c r="D25" s="8">
        <v>5</v>
      </c>
      <c r="E25" s="27">
        <v>30</v>
      </c>
      <c r="F25" s="18">
        <v>5</v>
      </c>
      <c r="G25" s="8">
        <v>50</v>
      </c>
      <c r="H25" s="27">
        <v>20</v>
      </c>
      <c r="I25" s="8">
        <v>5</v>
      </c>
      <c r="J25" s="27">
        <v>55</v>
      </c>
      <c r="K25" s="18"/>
      <c r="L25" s="27">
        <v>5</v>
      </c>
      <c r="M25" s="8">
        <v>100</v>
      </c>
      <c r="N25" s="27">
        <v>80</v>
      </c>
      <c r="O25" s="18">
        <v>500</v>
      </c>
      <c r="P25" s="28">
        <v>225</v>
      </c>
      <c r="Q25" s="18"/>
      <c r="R25" s="8">
        <f t="shared" si="4"/>
        <v>1140</v>
      </c>
      <c r="AL25" s="157"/>
      <c r="AM25" s="159"/>
      <c r="AO25" s="157"/>
      <c r="AP25" s="159"/>
    </row>
    <row r="26" spans="1:42" ht="15.75" thickBot="1" x14ac:dyDescent="0.3">
      <c r="A26" s="1"/>
      <c r="B26" s="8"/>
      <c r="C26" s="27"/>
      <c r="D26" s="8"/>
      <c r="E26" s="27"/>
      <c r="F26" s="18"/>
      <c r="G26" s="8"/>
      <c r="H26" s="27"/>
      <c r="I26" s="8"/>
      <c r="J26" s="27"/>
      <c r="K26" s="18"/>
      <c r="L26" s="27"/>
      <c r="M26" s="8"/>
      <c r="N26" s="27"/>
      <c r="O26" s="18"/>
      <c r="P26" s="28"/>
      <c r="Q26" s="18"/>
      <c r="R26" s="8"/>
      <c r="AH26" s="156"/>
      <c r="AL26" s="157"/>
      <c r="AM26" s="159"/>
      <c r="AO26" s="157"/>
      <c r="AP26" s="159"/>
    </row>
    <row r="27" spans="1:42" x14ac:dyDescent="0.25">
      <c r="A27" s="19"/>
      <c r="B27" s="19">
        <f t="shared" ref="B27:H27" si="5">SUM(B19:B26)</f>
        <v>2985</v>
      </c>
      <c r="C27" s="19">
        <f t="shared" si="5"/>
        <v>1265</v>
      </c>
      <c r="D27" s="19">
        <f t="shared" si="5"/>
        <v>956</v>
      </c>
      <c r="E27" s="19">
        <f t="shared" si="5"/>
        <v>1425</v>
      </c>
      <c r="F27" s="19">
        <f t="shared" si="5"/>
        <v>305</v>
      </c>
      <c r="G27" s="19">
        <f t="shared" si="5"/>
        <v>1042</v>
      </c>
      <c r="H27" s="19">
        <f t="shared" si="5"/>
        <v>480</v>
      </c>
      <c r="I27" s="19">
        <f t="shared" ref="I27:P27" si="6">SUM(I19:I26)</f>
        <v>331</v>
      </c>
      <c r="J27" s="19">
        <f t="shared" si="6"/>
        <v>1300</v>
      </c>
      <c r="K27" s="19">
        <f t="shared" si="6"/>
        <v>43</v>
      </c>
      <c r="L27" s="19">
        <f t="shared" si="6"/>
        <v>790</v>
      </c>
      <c r="M27" s="19">
        <f t="shared" si="6"/>
        <v>1100</v>
      </c>
      <c r="N27" s="19">
        <f t="shared" si="6"/>
        <v>980</v>
      </c>
      <c r="O27" s="19">
        <f t="shared" si="6"/>
        <v>6250</v>
      </c>
      <c r="P27" s="19">
        <f t="shared" si="6"/>
        <v>2255</v>
      </c>
      <c r="Q27" s="19"/>
      <c r="R27" s="19">
        <f>SUM(R19:R26)</f>
        <v>19252</v>
      </c>
      <c r="AL27" s="157"/>
      <c r="AM27" s="159"/>
      <c r="AO27" s="157"/>
      <c r="AP27" s="159"/>
    </row>
    <row r="28" spans="1:4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AL28" s="157"/>
      <c r="AM28" s="159"/>
      <c r="AO28" s="157"/>
      <c r="AP28" s="159"/>
    </row>
    <row r="29" spans="1:42" ht="18.75" x14ac:dyDescent="0.3"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K29" s="2"/>
      <c r="AL29" s="157"/>
      <c r="AM29" s="159"/>
      <c r="AO29" s="157"/>
      <c r="AP29" s="159"/>
    </row>
    <row r="30" spans="1:42" x14ac:dyDescent="0.25">
      <c r="AL30" s="157"/>
      <c r="AM30" s="159"/>
      <c r="AO30" s="157"/>
      <c r="AP30" s="159"/>
    </row>
    <row r="31" spans="1:42" ht="18.75" x14ac:dyDescent="0.3">
      <c r="A31" s="2"/>
      <c r="B31" s="2"/>
      <c r="C31" s="31" t="s">
        <v>28</v>
      </c>
      <c r="D31" s="3"/>
      <c r="E31" s="3" t="s">
        <v>27</v>
      </c>
      <c r="F31" s="3"/>
      <c r="G31" s="4"/>
      <c r="H31" s="3" t="s">
        <v>0</v>
      </c>
      <c r="I31" s="3"/>
      <c r="J31" s="3"/>
      <c r="K31" s="5"/>
      <c r="L31" s="3"/>
      <c r="M31" s="2"/>
      <c r="N31" s="2"/>
      <c r="O31" s="2"/>
      <c r="P31" s="2"/>
      <c r="Q31" s="2"/>
      <c r="R31" s="2"/>
      <c r="AL31" s="157"/>
      <c r="AM31" s="159"/>
      <c r="AO31" s="157"/>
      <c r="AP31" s="159"/>
    </row>
    <row r="32" spans="1:42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AL32" s="157"/>
      <c r="AM32" s="159"/>
      <c r="AO32" s="157"/>
      <c r="AP32" s="159"/>
    </row>
    <row r="33" spans="1:42" ht="15.75" thickBot="1" x14ac:dyDescent="0.3">
      <c r="A33" s="1"/>
      <c r="B33" s="6" t="s">
        <v>1</v>
      </c>
      <c r="C33" s="7" t="s">
        <v>2</v>
      </c>
      <c r="D33" s="7" t="s">
        <v>3</v>
      </c>
      <c r="E33" s="7" t="s">
        <v>4</v>
      </c>
      <c r="F33" s="7" t="s">
        <v>5</v>
      </c>
      <c r="G33" s="7" t="s">
        <v>6</v>
      </c>
      <c r="H33" s="7" t="s">
        <v>7</v>
      </c>
      <c r="I33" s="7" t="s">
        <v>8</v>
      </c>
      <c r="J33" s="7" t="s">
        <v>9</v>
      </c>
      <c r="K33" s="7" t="s">
        <v>10</v>
      </c>
      <c r="L33" s="7" t="s">
        <v>11</v>
      </c>
      <c r="M33" s="7" t="s">
        <v>12</v>
      </c>
      <c r="N33" s="7" t="s">
        <v>13</v>
      </c>
      <c r="O33" s="7" t="s">
        <v>14</v>
      </c>
      <c r="P33" s="7" t="s">
        <v>15</v>
      </c>
      <c r="Q33" s="7" t="s">
        <v>16</v>
      </c>
      <c r="R33" s="7" t="s">
        <v>17</v>
      </c>
      <c r="AL33" s="157"/>
      <c r="AM33" s="159"/>
      <c r="AO33" s="157"/>
      <c r="AP33" s="159"/>
    </row>
    <row r="34" spans="1:42" ht="15.75" thickBot="1" x14ac:dyDescent="0.3">
      <c r="A34" s="32">
        <v>43136</v>
      </c>
      <c r="B34" s="8">
        <v>3200</v>
      </c>
      <c r="C34" s="8">
        <v>600</v>
      </c>
      <c r="D34" s="8">
        <v>370</v>
      </c>
      <c r="E34" s="8">
        <v>375</v>
      </c>
      <c r="F34" s="8">
        <v>550</v>
      </c>
      <c r="G34" s="8">
        <v>450</v>
      </c>
      <c r="H34" s="8">
        <v>150</v>
      </c>
      <c r="I34" s="8">
        <v>0</v>
      </c>
      <c r="J34" s="8">
        <v>250</v>
      </c>
      <c r="K34" s="8">
        <v>30</v>
      </c>
      <c r="L34" s="8">
        <v>330</v>
      </c>
      <c r="M34" s="8">
        <v>300</v>
      </c>
      <c r="N34" s="8">
        <v>335</v>
      </c>
      <c r="O34" s="8">
        <v>2200</v>
      </c>
      <c r="P34" s="8">
        <v>800</v>
      </c>
      <c r="Q34" s="8"/>
      <c r="R34" s="8">
        <f>SUM(B34:O34)</f>
        <v>9140</v>
      </c>
      <c r="AL34" s="158"/>
      <c r="AM34" s="159"/>
      <c r="AP34" s="159"/>
    </row>
    <row r="35" spans="1:42" ht="15.75" thickBot="1" x14ac:dyDescent="0.3">
      <c r="A35" s="32">
        <v>43143</v>
      </c>
      <c r="B35" s="9">
        <v>2800</v>
      </c>
      <c r="C35" s="10">
        <v>550</v>
      </c>
      <c r="D35" s="10">
        <v>350</v>
      </c>
      <c r="E35" s="10">
        <v>370</v>
      </c>
      <c r="F35" s="10">
        <v>250</v>
      </c>
      <c r="G35" s="10">
        <v>350</v>
      </c>
      <c r="H35" s="10">
        <v>225</v>
      </c>
      <c r="I35" s="10">
        <v>150</v>
      </c>
      <c r="J35" s="10">
        <v>270</v>
      </c>
      <c r="K35" s="10">
        <v>10</v>
      </c>
      <c r="L35" s="10">
        <v>300</v>
      </c>
      <c r="M35" s="10">
        <v>180</v>
      </c>
      <c r="N35" s="10">
        <v>500</v>
      </c>
      <c r="O35" s="10">
        <v>1500</v>
      </c>
      <c r="P35" s="10">
        <v>560</v>
      </c>
      <c r="Q35" s="11"/>
      <c r="R35" s="8">
        <f t="shared" ref="R35:R37" si="7">SUM(B35:O35)</f>
        <v>7805</v>
      </c>
      <c r="AL35" s="158"/>
      <c r="AM35" s="159"/>
      <c r="AO35" s="158"/>
      <c r="AP35" s="159"/>
    </row>
    <row r="36" spans="1:42" ht="15.75" thickBot="1" x14ac:dyDescent="0.3">
      <c r="A36" s="32">
        <v>43150</v>
      </c>
      <c r="B36" s="9">
        <v>2900</v>
      </c>
      <c r="C36" s="10">
        <v>750</v>
      </c>
      <c r="D36" s="10">
        <v>550</v>
      </c>
      <c r="E36" s="10">
        <v>670</v>
      </c>
      <c r="F36" s="11">
        <v>550</v>
      </c>
      <c r="G36" s="10">
        <v>270</v>
      </c>
      <c r="H36" s="10">
        <v>250</v>
      </c>
      <c r="I36" s="10">
        <v>250</v>
      </c>
      <c r="J36" s="10">
        <v>400</v>
      </c>
      <c r="K36" s="11">
        <v>55</v>
      </c>
      <c r="L36" s="10">
        <v>200</v>
      </c>
      <c r="M36" s="10">
        <v>270</v>
      </c>
      <c r="N36" s="10">
        <v>460</v>
      </c>
      <c r="O36" s="11">
        <v>2600</v>
      </c>
      <c r="P36" s="11">
        <v>700</v>
      </c>
      <c r="Q36" s="11"/>
      <c r="R36" s="8">
        <f t="shared" si="7"/>
        <v>10175</v>
      </c>
    </row>
    <row r="37" spans="1:42" ht="15.75" thickBot="1" x14ac:dyDescent="0.3">
      <c r="A37" s="32">
        <v>43157</v>
      </c>
      <c r="B37" s="12">
        <v>2200</v>
      </c>
      <c r="C37" s="13">
        <v>825</v>
      </c>
      <c r="D37" s="13">
        <v>550</v>
      </c>
      <c r="E37" s="13">
        <v>475</v>
      </c>
      <c r="F37" s="14">
        <v>425</v>
      </c>
      <c r="G37" s="13">
        <v>600</v>
      </c>
      <c r="H37" s="13">
        <v>300</v>
      </c>
      <c r="I37" s="13">
        <v>170</v>
      </c>
      <c r="J37" s="13">
        <v>265</v>
      </c>
      <c r="K37" s="14">
        <v>60</v>
      </c>
      <c r="L37" s="13">
        <v>180</v>
      </c>
      <c r="M37" s="13">
        <v>250</v>
      </c>
      <c r="N37" s="13">
        <v>500</v>
      </c>
      <c r="O37" s="14">
        <v>1600</v>
      </c>
      <c r="P37" s="14">
        <v>600</v>
      </c>
      <c r="Q37" s="14"/>
      <c r="R37" s="8">
        <f t="shared" si="7"/>
        <v>8400</v>
      </c>
    </row>
    <row r="38" spans="1:42" ht="15.75" thickBot="1" x14ac:dyDescent="0.3">
      <c r="A38" s="32"/>
      <c r="B38" s="15"/>
      <c r="C38" s="8"/>
      <c r="D38" s="16"/>
      <c r="E38" s="8"/>
      <c r="F38" s="17"/>
      <c r="G38" s="8"/>
      <c r="H38" s="16"/>
      <c r="I38" s="8"/>
      <c r="J38" s="16"/>
      <c r="K38" s="18"/>
      <c r="L38" s="16"/>
      <c r="M38" s="8"/>
      <c r="N38" s="16"/>
      <c r="O38" s="18"/>
      <c r="P38" s="17"/>
      <c r="Q38" s="18"/>
      <c r="R38" s="8"/>
    </row>
    <row r="39" spans="1:42" ht="18.75" x14ac:dyDescent="0.3">
      <c r="A39" s="33"/>
      <c r="B39" s="19">
        <f>SUM(B34:B37)</f>
        <v>11100</v>
      </c>
      <c r="C39" s="19">
        <f t="shared" ref="C39:R39" si="8">SUM(C34:C37)</f>
        <v>2725</v>
      </c>
      <c r="D39" s="19">
        <f t="shared" si="8"/>
        <v>1820</v>
      </c>
      <c r="E39" s="19">
        <f t="shared" si="8"/>
        <v>1890</v>
      </c>
      <c r="F39" s="19">
        <f t="shared" si="8"/>
        <v>1775</v>
      </c>
      <c r="G39" s="19">
        <f t="shared" si="8"/>
        <v>1670</v>
      </c>
      <c r="H39" s="19">
        <f t="shared" si="8"/>
        <v>925</v>
      </c>
      <c r="I39" s="19">
        <f t="shared" si="8"/>
        <v>570</v>
      </c>
      <c r="J39" s="19">
        <f t="shared" si="8"/>
        <v>1185</v>
      </c>
      <c r="K39" s="19">
        <f t="shared" si="8"/>
        <v>155</v>
      </c>
      <c r="L39" s="19">
        <f t="shared" si="8"/>
        <v>1010</v>
      </c>
      <c r="M39" s="19">
        <f t="shared" si="8"/>
        <v>1000</v>
      </c>
      <c r="N39" s="19">
        <f t="shared" si="8"/>
        <v>1795</v>
      </c>
      <c r="O39" s="19">
        <f t="shared" si="8"/>
        <v>7900</v>
      </c>
      <c r="P39" s="19">
        <f t="shared" si="8"/>
        <v>2660</v>
      </c>
      <c r="Q39" s="19">
        <f t="shared" si="8"/>
        <v>0</v>
      </c>
      <c r="R39" s="19">
        <f t="shared" si="8"/>
        <v>35520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4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42" ht="18.75" x14ac:dyDescent="0.3">
      <c r="A41" s="2"/>
      <c r="B41" s="2"/>
      <c r="C41" s="20" t="s">
        <v>28</v>
      </c>
      <c r="D41" s="20"/>
      <c r="E41" s="20" t="s">
        <v>27</v>
      </c>
      <c r="F41" s="20"/>
      <c r="G41" s="4"/>
      <c r="H41" s="20" t="s">
        <v>18</v>
      </c>
      <c r="I41" s="20"/>
      <c r="J41" s="20"/>
      <c r="K41" s="2"/>
      <c r="L41" s="4"/>
      <c r="M41" s="2"/>
      <c r="N41" s="2"/>
      <c r="O41" s="2"/>
      <c r="P41" s="2"/>
      <c r="Q41" s="2"/>
      <c r="R41" s="2"/>
    </row>
    <row r="42" spans="1:42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42" ht="15.75" thickBot="1" x14ac:dyDescent="0.3">
      <c r="A43" s="1"/>
      <c r="B43" s="21" t="s">
        <v>1</v>
      </c>
      <c r="C43" s="22" t="s">
        <v>2</v>
      </c>
      <c r="D43" s="21" t="s">
        <v>3</v>
      </c>
      <c r="E43" s="22" t="s">
        <v>4</v>
      </c>
      <c r="F43" s="21" t="s">
        <v>5</v>
      </c>
      <c r="G43" s="21" t="s">
        <v>6</v>
      </c>
      <c r="H43" s="22" t="s">
        <v>7</v>
      </c>
      <c r="I43" s="21" t="s">
        <v>8</v>
      </c>
      <c r="J43" s="22" t="s">
        <v>9</v>
      </c>
      <c r="K43" s="21" t="s">
        <v>10</v>
      </c>
      <c r="L43" s="22" t="s">
        <v>11</v>
      </c>
      <c r="M43" s="21" t="s">
        <v>12</v>
      </c>
      <c r="N43" s="22" t="s">
        <v>13</v>
      </c>
      <c r="O43" s="21" t="s">
        <v>14</v>
      </c>
      <c r="P43" s="22" t="s">
        <v>15</v>
      </c>
      <c r="Q43" s="21" t="s">
        <v>16</v>
      </c>
      <c r="R43" s="22" t="s">
        <v>17</v>
      </c>
    </row>
    <row r="44" spans="1:42" ht="15.75" thickBot="1" x14ac:dyDescent="0.3">
      <c r="A44" s="23" t="s">
        <v>19</v>
      </c>
      <c r="B44" s="12">
        <v>400</v>
      </c>
      <c r="C44" s="24">
        <v>230</v>
      </c>
      <c r="D44" s="12">
        <v>180</v>
      </c>
      <c r="E44" s="24">
        <v>225</v>
      </c>
      <c r="F44" s="25">
        <v>10</v>
      </c>
      <c r="G44" s="12">
        <v>80</v>
      </c>
      <c r="H44" s="24">
        <v>30</v>
      </c>
      <c r="I44" s="12">
        <v>40</v>
      </c>
      <c r="J44" s="24">
        <v>80</v>
      </c>
      <c r="K44" s="25">
        <v>5</v>
      </c>
      <c r="L44" s="24">
        <v>120</v>
      </c>
      <c r="M44" s="12">
        <v>225</v>
      </c>
      <c r="N44" s="24">
        <v>145</v>
      </c>
      <c r="O44" s="25">
        <v>2300</v>
      </c>
      <c r="P44" s="26">
        <v>500</v>
      </c>
      <c r="Q44" s="25"/>
      <c r="R44" s="8">
        <f>SUM(B44:O44)</f>
        <v>4070</v>
      </c>
    </row>
    <row r="45" spans="1:42" ht="15.75" thickBot="1" x14ac:dyDescent="0.3">
      <c r="A45" s="23" t="s">
        <v>20</v>
      </c>
      <c r="B45" s="8">
        <v>375</v>
      </c>
      <c r="C45" s="27">
        <v>180</v>
      </c>
      <c r="D45" s="8">
        <v>100</v>
      </c>
      <c r="E45" s="27">
        <v>180</v>
      </c>
      <c r="F45" s="8">
        <v>30</v>
      </c>
      <c r="G45" s="8">
        <v>225</v>
      </c>
      <c r="H45" s="27">
        <v>40</v>
      </c>
      <c r="I45" s="8">
        <v>10</v>
      </c>
      <c r="J45" s="27">
        <v>150</v>
      </c>
      <c r="K45" s="8">
        <v>3</v>
      </c>
      <c r="L45" s="27">
        <v>220</v>
      </c>
      <c r="M45" s="8">
        <v>100</v>
      </c>
      <c r="N45" s="27">
        <v>80</v>
      </c>
      <c r="O45" s="8">
        <v>1000</v>
      </c>
      <c r="P45" s="27">
        <v>550</v>
      </c>
      <c r="Q45" s="18"/>
      <c r="R45" s="8">
        <f t="shared" ref="R45:R50" si="9">SUM(B45:O45)</f>
        <v>2693</v>
      </c>
    </row>
    <row r="46" spans="1:42" ht="15.75" thickBot="1" x14ac:dyDescent="0.3">
      <c r="A46" s="23" t="s">
        <v>21</v>
      </c>
      <c r="B46" s="12">
        <v>350</v>
      </c>
      <c r="C46" s="24">
        <v>190</v>
      </c>
      <c r="D46" s="12">
        <v>150</v>
      </c>
      <c r="E46" s="24">
        <v>320</v>
      </c>
      <c r="F46" s="25">
        <v>50</v>
      </c>
      <c r="G46" s="12">
        <v>275</v>
      </c>
      <c r="H46" s="24">
        <v>110</v>
      </c>
      <c r="I46" s="12">
        <v>190</v>
      </c>
      <c r="J46" s="24">
        <v>475</v>
      </c>
      <c r="K46" s="25">
        <v>15</v>
      </c>
      <c r="L46" s="24">
        <v>100</v>
      </c>
      <c r="M46" s="12">
        <v>150</v>
      </c>
      <c r="N46" s="24">
        <v>176</v>
      </c>
      <c r="O46" s="25">
        <v>600</v>
      </c>
      <c r="P46" s="26">
        <v>350</v>
      </c>
      <c r="Q46" s="25"/>
      <c r="R46" s="8">
        <f t="shared" si="9"/>
        <v>3151</v>
      </c>
    </row>
    <row r="47" spans="1:42" ht="15.75" thickBot="1" x14ac:dyDescent="0.3">
      <c r="A47" s="23" t="s">
        <v>22</v>
      </c>
      <c r="B47" s="8">
        <v>250</v>
      </c>
      <c r="C47" s="27">
        <v>225</v>
      </c>
      <c r="D47" s="8">
        <v>125</v>
      </c>
      <c r="E47" s="27">
        <v>70</v>
      </c>
      <c r="F47" s="18">
        <v>40</v>
      </c>
      <c r="G47" s="8">
        <v>180</v>
      </c>
      <c r="H47" s="27">
        <v>90</v>
      </c>
      <c r="I47" s="8">
        <v>10</v>
      </c>
      <c r="J47" s="27">
        <v>50</v>
      </c>
      <c r="K47" s="18">
        <v>8</v>
      </c>
      <c r="L47" s="27">
        <v>160</v>
      </c>
      <c r="M47" s="8">
        <v>180</v>
      </c>
      <c r="N47" s="27">
        <v>125</v>
      </c>
      <c r="O47" s="18">
        <v>700</v>
      </c>
      <c r="P47" s="28">
        <v>350</v>
      </c>
      <c r="Q47" s="18"/>
      <c r="R47" s="8">
        <f t="shared" si="9"/>
        <v>2213</v>
      </c>
    </row>
    <row r="48" spans="1:42" ht="15.75" thickBot="1" x14ac:dyDescent="0.3">
      <c r="A48" s="23" t="s">
        <v>23</v>
      </c>
      <c r="B48" s="12">
        <v>100</v>
      </c>
      <c r="C48" s="24">
        <v>100</v>
      </c>
      <c r="D48" s="12">
        <v>225</v>
      </c>
      <c r="E48" s="24">
        <v>50</v>
      </c>
      <c r="F48" s="25">
        <v>80</v>
      </c>
      <c r="G48" s="12">
        <v>40</v>
      </c>
      <c r="H48" s="24">
        <v>20</v>
      </c>
      <c r="I48" s="12">
        <v>15</v>
      </c>
      <c r="J48" s="24">
        <v>100</v>
      </c>
      <c r="K48" s="25">
        <v>10</v>
      </c>
      <c r="L48" s="24">
        <v>85</v>
      </c>
      <c r="M48" s="12">
        <v>65</v>
      </c>
      <c r="N48" s="24">
        <v>55</v>
      </c>
      <c r="O48" s="25">
        <v>800</v>
      </c>
      <c r="P48" s="26">
        <v>250</v>
      </c>
      <c r="Q48" s="25"/>
      <c r="R48" s="8">
        <f t="shared" si="9"/>
        <v>1745</v>
      </c>
    </row>
    <row r="49" spans="1:41" ht="15.75" thickBot="1" x14ac:dyDescent="0.3">
      <c r="A49" s="23" t="s">
        <v>24</v>
      </c>
      <c r="B49" s="8">
        <v>550</v>
      </c>
      <c r="C49" s="27">
        <v>225</v>
      </c>
      <c r="D49" s="8">
        <v>210</v>
      </c>
      <c r="E49" s="27">
        <v>455</v>
      </c>
      <c r="F49" s="18">
        <v>112</v>
      </c>
      <c r="G49" s="8">
        <v>275</v>
      </c>
      <c r="H49" s="27">
        <v>110</v>
      </c>
      <c r="I49" s="8">
        <v>30</v>
      </c>
      <c r="J49" s="27">
        <v>210</v>
      </c>
      <c r="K49" s="18">
        <v>3</v>
      </c>
      <c r="L49" s="27">
        <v>250</v>
      </c>
      <c r="M49" s="8">
        <v>175</v>
      </c>
      <c r="N49" s="27">
        <v>150</v>
      </c>
      <c r="O49" s="18">
        <v>1400</v>
      </c>
      <c r="P49" s="28">
        <v>275</v>
      </c>
      <c r="Q49" s="18"/>
      <c r="R49" s="8">
        <f t="shared" si="9"/>
        <v>4155</v>
      </c>
    </row>
    <row r="50" spans="1:41" ht="15.75" thickBot="1" x14ac:dyDescent="0.3">
      <c r="A50" s="23" t="s">
        <v>25</v>
      </c>
      <c r="B50" s="8">
        <v>175</v>
      </c>
      <c r="C50" s="27">
        <v>70</v>
      </c>
      <c r="D50" s="8">
        <v>0</v>
      </c>
      <c r="E50" s="27">
        <v>100</v>
      </c>
      <c r="F50" s="18">
        <v>10</v>
      </c>
      <c r="G50" s="8">
        <v>60</v>
      </c>
      <c r="H50" s="27">
        <v>55</v>
      </c>
      <c r="I50" s="8">
        <v>4</v>
      </c>
      <c r="J50" s="27">
        <v>40</v>
      </c>
      <c r="K50" s="18"/>
      <c r="L50" s="27">
        <v>10</v>
      </c>
      <c r="M50" s="8">
        <v>80</v>
      </c>
      <c r="N50" s="27">
        <v>60</v>
      </c>
      <c r="O50" s="18">
        <v>600</v>
      </c>
      <c r="P50" s="28">
        <v>170</v>
      </c>
      <c r="Q50" s="18"/>
      <c r="R50" s="8">
        <f t="shared" si="9"/>
        <v>1264</v>
      </c>
    </row>
    <row r="51" spans="1:41" ht="15.75" thickBot="1" x14ac:dyDescent="0.3">
      <c r="A51" s="1"/>
      <c r="B51" s="8"/>
      <c r="C51" s="27"/>
      <c r="D51" s="8"/>
      <c r="E51" s="27"/>
      <c r="F51" s="18"/>
      <c r="G51" s="8"/>
      <c r="H51" s="27"/>
      <c r="I51" s="8"/>
      <c r="J51" s="27"/>
      <c r="K51" s="18"/>
      <c r="L51" s="27"/>
      <c r="M51" s="8"/>
      <c r="N51" s="27"/>
      <c r="O51" s="18"/>
      <c r="P51" s="28"/>
      <c r="Q51" s="18"/>
      <c r="R51" s="8"/>
    </row>
    <row r="52" spans="1:41" x14ac:dyDescent="0.25">
      <c r="A52" s="19"/>
      <c r="B52" s="19">
        <f t="shared" ref="B52:Q52" si="10">SUM(B44:B51)</f>
        <v>2200</v>
      </c>
      <c r="C52" s="19">
        <f t="shared" si="10"/>
        <v>1220</v>
      </c>
      <c r="D52" s="19">
        <f t="shared" si="10"/>
        <v>990</v>
      </c>
      <c r="E52" s="19">
        <f t="shared" si="10"/>
        <v>1400</v>
      </c>
      <c r="F52" s="19">
        <f t="shared" si="10"/>
        <v>332</v>
      </c>
      <c r="G52" s="19">
        <f t="shared" si="10"/>
        <v>1135</v>
      </c>
      <c r="H52" s="19">
        <f t="shared" si="10"/>
        <v>455</v>
      </c>
      <c r="I52" s="19">
        <f t="shared" si="10"/>
        <v>299</v>
      </c>
      <c r="J52" s="19">
        <f t="shared" si="10"/>
        <v>1105</v>
      </c>
      <c r="K52" s="19">
        <f t="shared" si="10"/>
        <v>44</v>
      </c>
      <c r="L52" s="19">
        <f t="shared" si="10"/>
        <v>945</v>
      </c>
      <c r="M52" s="19">
        <f t="shared" si="10"/>
        <v>975</v>
      </c>
      <c r="N52" s="19">
        <f t="shared" si="10"/>
        <v>791</v>
      </c>
      <c r="O52" s="19">
        <f t="shared" si="10"/>
        <v>7400</v>
      </c>
      <c r="P52" s="19">
        <f t="shared" si="10"/>
        <v>2445</v>
      </c>
      <c r="Q52" s="19">
        <f t="shared" si="10"/>
        <v>0</v>
      </c>
      <c r="R52" s="19">
        <f>SUM(R44:R51)</f>
        <v>19291</v>
      </c>
    </row>
    <row r="53" spans="1:41" ht="15.75" thickBot="1" x14ac:dyDescent="0.3"/>
    <row r="54" spans="1:41" x14ac:dyDescent="0.25">
      <c r="Z54" s="6" t="s">
        <v>1</v>
      </c>
      <c r="AA54" s="7" t="s">
        <v>2</v>
      </c>
      <c r="AB54" s="7" t="s">
        <v>3</v>
      </c>
      <c r="AC54" s="7" t="s">
        <v>4</v>
      </c>
      <c r="AD54" s="7" t="s">
        <v>5</v>
      </c>
      <c r="AE54" s="7" t="s">
        <v>6</v>
      </c>
      <c r="AF54" s="7" t="s">
        <v>7</v>
      </c>
      <c r="AG54" s="7" t="s">
        <v>8</v>
      </c>
      <c r="AH54" s="7" t="s">
        <v>9</v>
      </c>
      <c r="AI54" s="7" t="s">
        <v>10</v>
      </c>
      <c r="AJ54" s="7" t="s">
        <v>11</v>
      </c>
      <c r="AK54" s="7" t="s">
        <v>12</v>
      </c>
      <c r="AL54" s="7" t="s">
        <v>13</v>
      </c>
      <c r="AM54" s="7" t="s">
        <v>14</v>
      </c>
      <c r="AN54" s="7" t="s">
        <v>15</v>
      </c>
      <c r="AO54" s="7" t="s">
        <v>17</v>
      </c>
    </row>
    <row r="55" spans="1:41" x14ac:dyDescent="0.25">
      <c r="Y55" t="s">
        <v>89</v>
      </c>
      <c r="Z55" s="149">
        <f>+SUM(B14,B27,B39,B52,B64,B77,B88,B101,B113,B126,B137,B148,B164,B177,B187,B201,B212,B227,B242,B258,B272,B288,B304,B320,B335,B352)/1000</f>
        <v>186.99</v>
      </c>
      <c r="AA55" s="149">
        <f t="shared" ref="AA55:AN55" si="11">+SUM(C14,C27,C39,C52,C64,C77,C88,C101,C113,C126,C137,C148,C164,C177,C187,C201,C212,C227,C242,C258,C272,C288,C304,C320,C335,C352)/1000</f>
        <v>56.722000000000001</v>
      </c>
      <c r="AB55" s="149">
        <f t="shared" si="11"/>
        <v>39.469000000000001</v>
      </c>
      <c r="AC55" s="149">
        <f t="shared" si="11"/>
        <v>35.936</v>
      </c>
      <c r="AD55" s="149">
        <f t="shared" si="11"/>
        <v>25.498000000000001</v>
      </c>
      <c r="AE55" s="149">
        <f t="shared" si="11"/>
        <v>38.978999999999999</v>
      </c>
      <c r="AF55" s="149">
        <f t="shared" si="11"/>
        <v>16.934999999999999</v>
      </c>
      <c r="AG55" s="149">
        <f t="shared" si="11"/>
        <v>14.396000000000001</v>
      </c>
      <c r="AH55" s="149">
        <f t="shared" si="11"/>
        <v>24.198</v>
      </c>
      <c r="AI55" s="149">
        <f t="shared" si="11"/>
        <v>4.6609999999999996</v>
      </c>
      <c r="AJ55" s="149">
        <f t="shared" si="11"/>
        <v>24.77</v>
      </c>
      <c r="AK55" s="149">
        <f t="shared" si="11"/>
        <v>33.639000000000003</v>
      </c>
      <c r="AL55" s="149">
        <f t="shared" si="11"/>
        <v>40.683</v>
      </c>
      <c r="AM55" s="149">
        <f t="shared" si="11"/>
        <v>168.745</v>
      </c>
      <c r="AN55" s="148">
        <f t="shared" si="11"/>
        <v>66.501999999999995</v>
      </c>
      <c r="AO55" s="148">
        <f>+SUM(Z55:AM55)</f>
        <v>711.62099999999998</v>
      </c>
    </row>
    <row r="56" spans="1:41" ht="18.75" x14ac:dyDescent="0.3">
      <c r="A56" s="2"/>
      <c r="B56" s="2"/>
      <c r="C56" s="3" t="s">
        <v>29</v>
      </c>
      <c r="D56" s="3"/>
      <c r="E56" s="3" t="s">
        <v>27</v>
      </c>
      <c r="F56" s="3"/>
      <c r="G56" s="4"/>
      <c r="H56" s="3" t="s">
        <v>0</v>
      </c>
      <c r="I56" s="3"/>
      <c r="J56" s="3"/>
      <c r="K56" s="5"/>
      <c r="L56" s="3"/>
      <c r="M56" s="2"/>
      <c r="N56" s="2"/>
      <c r="O56" s="2"/>
      <c r="P56" s="2"/>
      <c r="Q56" s="2"/>
      <c r="R56" s="2"/>
      <c r="Y56" t="s">
        <v>88</v>
      </c>
      <c r="Z56" s="148">
        <f>+Z55*100/AO55</f>
        <v>26.276627586875598</v>
      </c>
      <c r="AA56" s="148">
        <f>+AA55*100/AO55</f>
        <v>7.9708159258931373</v>
      </c>
      <c r="AB56" s="148">
        <f>+AB55*100/AO55</f>
        <v>5.5463512178533243</v>
      </c>
      <c r="AC56" s="148">
        <f>+AC55*100/AO55</f>
        <v>5.0498790788917134</v>
      </c>
      <c r="AD56" s="148">
        <f>+AD55*100/AO55</f>
        <v>3.5830870646032089</v>
      </c>
      <c r="AE56" s="148">
        <f>+AE55*100/AO55</f>
        <v>5.4774943403862455</v>
      </c>
      <c r="AF56" s="148">
        <f>+AF55*100/AO55</f>
        <v>2.3797779998060764</v>
      </c>
      <c r="AG56" s="148">
        <f>+AG55*100/AO55</f>
        <v>2.0229869551348263</v>
      </c>
      <c r="AH56" s="148">
        <f>+AH55*100/AO55</f>
        <v>3.4004055529558577</v>
      </c>
      <c r="AI56" s="148">
        <f>+AI55*100/AO55</f>
        <v>0.6549834813756199</v>
      </c>
      <c r="AJ56" s="148">
        <f>+AJ55*100/AO55</f>
        <v>3.4807854180806919</v>
      </c>
      <c r="AK56" s="148">
        <f>+AK55*100/AO55</f>
        <v>4.7270949002348166</v>
      </c>
      <c r="AL56" s="148">
        <f>+AL55*100/AO55</f>
        <v>5.7169476448840051</v>
      </c>
      <c r="AM56" s="148">
        <f>+AM55*100/AO55</f>
        <v>23.712762833024883</v>
      </c>
      <c r="AN56" s="148">
        <f>+AN55*100/AO55</f>
        <v>9.3451429904401362</v>
      </c>
      <c r="AO56" s="148">
        <f>+SUM(Z56:AM56)</f>
        <v>99.999999999999986</v>
      </c>
    </row>
    <row r="57" spans="1:41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41" ht="15.75" thickBot="1" x14ac:dyDescent="0.3">
      <c r="A58" s="1"/>
      <c r="B58" s="6" t="s">
        <v>1</v>
      </c>
      <c r="C58" s="7" t="s">
        <v>2</v>
      </c>
      <c r="D58" s="7" t="s">
        <v>3</v>
      </c>
      <c r="E58" s="7" t="s">
        <v>4</v>
      </c>
      <c r="F58" s="7" t="s">
        <v>5</v>
      </c>
      <c r="G58" s="7" t="s">
        <v>6</v>
      </c>
      <c r="H58" s="7" t="s">
        <v>7</v>
      </c>
      <c r="I58" s="7" t="s">
        <v>8</v>
      </c>
      <c r="J58" s="7" t="s">
        <v>9</v>
      </c>
      <c r="K58" s="7" t="s">
        <v>10</v>
      </c>
      <c r="L58" s="7" t="s">
        <v>11</v>
      </c>
      <c r="M58" s="7" t="s">
        <v>12</v>
      </c>
      <c r="N58" s="7" t="s">
        <v>13</v>
      </c>
      <c r="O58" s="7" t="s">
        <v>14</v>
      </c>
      <c r="P58" s="7" t="s">
        <v>15</v>
      </c>
      <c r="Q58" s="7" t="s">
        <v>16</v>
      </c>
      <c r="R58" s="7" t="s">
        <v>17</v>
      </c>
    </row>
    <row r="59" spans="1:41" ht="15.75" thickBot="1" x14ac:dyDescent="0.3">
      <c r="A59" s="32">
        <v>43165</v>
      </c>
      <c r="B59" s="8">
        <v>2900</v>
      </c>
      <c r="C59" s="8">
        <v>800</v>
      </c>
      <c r="D59" s="8">
        <v>450</v>
      </c>
      <c r="E59" s="8">
        <v>400</v>
      </c>
      <c r="F59" s="8">
        <v>600</v>
      </c>
      <c r="G59" s="8">
        <v>500</v>
      </c>
      <c r="H59" s="8">
        <v>200</v>
      </c>
      <c r="I59" s="8">
        <v>5</v>
      </c>
      <c r="J59" s="8">
        <v>275</v>
      </c>
      <c r="K59" s="8">
        <v>40</v>
      </c>
      <c r="L59" s="8">
        <v>250</v>
      </c>
      <c r="M59" s="8">
        <v>275</v>
      </c>
      <c r="N59" s="8">
        <v>250</v>
      </c>
      <c r="O59" s="8">
        <v>2200</v>
      </c>
      <c r="P59" s="8">
        <v>800</v>
      </c>
      <c r="Q59" s="8"/>
      <c r="R59" s="8">
        <f>SUM(B59:O59)</f>
        <v>9145</v>
      </c>
    </row>
    <row r="60" spans="1:41" ht="15.75" thickBot="1" x14ac:dyDescent="0.3">
      <c r="A60" s="32">
        <v>43172</v>
      </c>
      <c r="B60" s="9">
        <v>3200</v>
      </c>
      <c r="C60" s="10">
        <v>500</v>
      </c>
      <c r="D60" s="10">
        <v>500</v>
      </c>
      <c r="E60" s="10">
        <v>500</v>
      </c>
      <c r="F60" s="10">
        <v>300</v>
      </c>
      <c r="G60" s="10">
        <v>450</v>
      </c>
      <c r="H60" s="10">
        <v>180</v>
      </c>
      <c r="I60" s="10">
        <v>100</v>
      </c>
      <c r="J60" s="10">
        <v>310</v>
      </c>
      <c r="K60" s="10">
        <v>50</v>
      </c>
      <c r="L60" s="10">
        <v>400</v>
      </c>
      <c r="M60" s="10">
        <v>150</v>
      </c>
      <c r="N60" s="10">
        <v>350</v>
      </c>
      <c r="O60" s="10">
        <v>1500</v>
      </c>
      <c r="P60" s="10">
        <v>560</v>
      </c>
      <c r="Q60" s="11"/>
      <c r="R60" s="8">
        <f t="shared" ref="R60:R62" si="12">SUM(B60:O60)</f>
        <v>8490</v>
      </c>
    </row>
    <row r="61" spans="1:41" ht="15.75" thickBot="1" x14ac:dyDescent="0.3">
      <c r="A61" s="32">
        <v>43179</v>
      </c>
      <c r="B61" s="9">
        <v>2500</v>
      </c>
      <c r="C61" s="10">
        <v>450</v>
      </c>
      <c r="D61" s="10">
        <v>425</v>
      </c>
      <c r="E61" s="10">
        <v>550</v>
      </c>
      <c r="F61" s="11">
        <v>650</v>
      </c>
      <c r="G61" s="10">
        <v>315</v>
      </c>
      <c r="H61" s="10">
        <v>190</v>
      </c>
      <c r="I61" s="10">
        <v>225</v>
      </c>
      <c r="J61" s="10">
        <v>333</v>
      </c>
      <c r="K61" s="11">
        <v>25</v>
      </c>
      <c r="L61" s="10">
        <v>300</v>
      </c>
      <c r="M61" s="10">
        <v>250</v>
      </c>
      <c r="N61" s="10">
        <v>375</v>
      </c>
      <c r="O61" s="11">
        <v>2600</v>
      </c>
      <c r="P61" s="11">
        <v>700</v>
      </c>
      <c r="Q61" s="11"/>
      <c r="R61" s="8">
        <f t="shared" si="12"/>
        <v>9188</v>
      </c>
    </row>
    <row r="62" spans="1:41" ht="15.75" thickBot="1" x14ac:dyDescent="0.3">
      <c r="A62" s="32">
        <v>43186</v>
      </c>
      <c r="B62" s="12">
        <v>2200</v>
      </c>
      <c r="C62" s="13">
        <v>550</v>
      </c>
      <c r="D62" s="13">
        <v>450</v>
      </c>
      <c r="E62" s="13">
        <v>600</v>
      </c>
      <c r="F62" s="14">
        <v>550</v>
      </c>
      <c r="G62" s="13">
        <v>550</v>
      </c>
      <c r="H62" s="13">
        <v>275</v>
      </c>
      <c r="I62" s="13">
        <v>190</v>
      </c>
      <c r="J62" s="13">
        <v>280</v>
      </c>
      <c r="K62" s="14">
        <v>55</v>
      </c>
      <c r="L62" s="13">
        <v>250</v>
      </c>
      <c r="M62" s="13">
        <v>200</v>
      </c>
      <c r="N62" s="13">
        <v>400</v>
      </c>
      <c r="O62" s="14">
        <v>1600</v>
      </c>
      <c r="P62" s="14">
        <v>600</v>
      </c>
      <c r="Q62" s="14"/>
      <c r="R62" s="8">
        <f t="shared" si="12"/>
        <v>8150</v>
      </c>
    </row>
    <row r="63" spans="1:41" ht="15.75" thickBot="1" x14ac:dyDescent="0.3">
      <c r="A63" s="32"/>
      <c r="B63" s="15"/>
      <c r="C63" s="8"/>
      <c r="D63" s="16"/>
      <c r="E63" s="8"/>
      <c r="F63" s="17"/>
      <c r="G63" s="8"/>
      <c r="H63" s="16"/>
      <c r="I63" s="8"/>
      <c r="J63" s="16"/>
      <c r="K63" s="18"/>
      <c r="L63" s="16"/>
      <c r="M63" s="8"/>
      <c r="N63" s="16"/>
      <c r="O63" s="18"/>
      <c r="P63" s="17"/>
      <c r="Q63" s="18"/>
      <c r="R63" s="8"/>
    </row>
    <row r="64" spans="1:41" x14ac:dyDescent="0.25">
      <c r="A64" s="19"/>
      <c r="B64" s="19">
        <f>SUM(B59:B63)</f>
        <v>10800</v>
      </c>
      <c r="C64" s="19">
        <f t="shared" ref="C64:R64" si="13">SUM(C59:C63)</f>
        <v>2300</v>
      </c>
      <c r="D64" s="19">
        <f t="shared" si="13"/>
        <v>1825</v>
      </c>
      <c r="E64" s="19">
        <f t="shared" si="13"/>
        <v>2050</v>
      </c>
      <c r="F64" s="19">
        <f t="shared" si="13"/>
        <v>2100</v>
      </c>
      <c r="G64" s="19">
        <f t="shared" si="13"/>
        <v>1815</v>
      </c>
      <c r="H64" s="19">
        <f t="shared" si="13"/>
        <v>845</v>
      </c>
      <c r="I64" s="19">
        <f t="shared" si="13"/>
        <v>520</v>
      </c>
      <c r="J64" s="19">
        <f t="shared" si="13"/>
        <v>1198</v>
      </c>
      <c r="K64" s="19">
        <f t="shared" si="13"/>
        <v>170</v>
      </c>
      <c r="L64" s="19">
        <f t="shared" si="13"/>
        <v>1200</v>
      </c>
      <c r="M64" s="19">
        <f t="shared" si="13"/>
        <v>875</v>
      </c>
      <c r="N64" s="19">
        <f t="shared" si="13"/>
        <v>1375</v>
      </c>
      <c r="O64" s="19">
        <f t="shared" si="13"/>
        <v>7900</v>
      </c>
      <c r="P64" s="19">
        <f t="shared" si="13"/>
        <v>2660</v>
      </c>
      <c r="Q64" s="19">
        <f t="shared" si="13"/>
        <v>0</v>
      </c>
      <c r="R64" s="19">
        <f t="shared" si="13"/>
        <v>34973</v>
      </c>
      <c r="V64" s="160" t="s">
        <v>95</v>
      </c>
      <c r="W64" s="161"/>
      <c r="X64" s="161"/>
      <c r="Y64" s="161"/>
      <c r="Z64" s="162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V65" s="150" t="s">
        <v>94</v>
      </c>
      <c r="W65" t="s">
        <v>90</v>
      </c>
      <c r="X65" t="s">
        <v>91</v>
      </c>
      <c r="Y65" t="s">
        <v>92</v>
      </c>
      <c r="Z65" s="151" t="s">
        <v>93</v>
      </c>
    </row>
    <row r="66" spans="1:26" ht="19.5" thickBot="1" x14ac:dyDescent="0.35">
      <c r="A66" s="2"/>
      <c r="B66" s="2"/>
      <c r="C66" s="20" t="s">
        <v>29</v>
      </c>
      <c r="D66" s="20"/>
      <c r="E66" s="20" t="s">
        <v>27</v>
      </c>
      <c r="F66" s="20"/>
      <c r="G66" s="4"/>
      <c r="H66" s="20" t="s">
        <v>18</v>
      </c>
      <c r="I66" s="20"/>
      <c r="J66" s="20"/>
      <c r="K66" s="2"/>
      <c r="L66" s="4"/>
      <c r="M66" s="2"/>
      <c r="N66" s="2"/>
      <c r="O66" s="2"/>
      <c r="P66" s="2"/>
      <c r="Q66" s="2"/>
      <c r="R66" s="2"/>
      <c r="V66" s="152">
        <f>+AK55*1000</f>
        <v>33639</v>
      </c>
      <c r="W66" s="153">
        <f>+(AA55+AL55)*1000</f>
        <v>97405</v>
      </c>
      <c r="X66" s="153">
        <f>+(AE55+AF55)*1000</f>
        <v>55914</v>
      </c>
      <c r="Y66" s="154">
        <f>+(Z55+AB55+AC55+AD55+AG55+AH55+AI55+AJ55)*1000</f>
        <v>355917.99999999994</v>
      </c>
      <c r="Z66" s="155">
        <f>+AM55*1000</f>
        <v>168745</v>
      </c>
    </row>
    <row r="67" spans="1:26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26" ht="15.75" thickBot="1" x14ac:dyDescent="0.3">
      <c r="A68" s="1"/>
      <c r="B68" s="21" t="s">
        <v>1</v>
      </c>
      <c r="C68" s="22" t="s">
        <v>2</v>
      </c>
      <c r="D68" s="21" t="s">
        <v>3</v>
      </c>
      <c r="E68" s="22" t="s">
        <v>4</v>
      </c>
      <c r="F68" s="21" t="s">
        <v>5</v>
      </c>
      <c r="G68" s="21" t="s">
        <v>6</v>
      </c>
      <c r="H68" s="22" t="s">
        <v>7</v>
      </c>
      <c r="I68" s="21" t="s">
        <v>8</v>
      </c>
      <c r="J68" s="22" t="s">
        <v>9</v>
      </c>
      <c r="K68" s="21" t="s">
        <v>10</v>
      </c>
      <c r="L68" s="22" t="s">
        <v>11</v>
      </c>
      <c r="M68" s="21" t="s">
        <v>12</v>
      </c>
      <c r="N68" s="22" t="s">
        <v>13</v>
      </c>
      <c r="O68" s="21" t="s">
        <v>14</v>
      </c>
      <c r="P68" s="22" t="s">
        <v>15</v>
      </c>
      <c r="Q68" s="21" t="s">
        <v>16</v>
      </c>
      <c r="R68" s="22" t="s">
        <v>17</v>
      </c>
    </row>
    <row r="69" spans="1:26" ht="15.75" thickBot="1" x14ac:dyDescent="0.3">
      <c r="A69" s="23" t="s">
        <v>19</v>
      </c>
      <c r="B69" s="12">
        <v>700</v>
      </c>
      <c r="C69" s="24">
        <v>350</v>
      </c>
      <c r="D69" s="12">
        <v>270</v>
      </c>
      <c r="E69" s="24">
        <v>600</v>
      </c>
      <c r="F69" s="25">
        <v>0</v>
      </c>
      <c r="G69" s="12">
        <v>93</v>
      </c>
      <c r="H69" s="24">
        <v>58</v>
      </c>
      <c r="I69" s="12">
        <v>0</v>
      </c>
      <c r="J69" s="24">
        <v>140</v>
      </c>
      <c r="K69" s="25">
        <v>4</v>
      </c>
      <c r="L69" s="24">
        <v>0</v>
      </c>
      <c r="M69" s="12">
        <v>200</v>
      </c>
      <c r="N69" s="24">
        <v>350</v>
      </c>
      <c r="O69" s="25">
        <v>1500</v>
      </c>
      <c r="P69" s="26">
        <v>300</v>
      </c>
      <c r="Q69" s="25"/>
      <c r="R69" s="8">
        <f>SUM(B69:O69)</f>
        <v>4265</v>
      </c>
    </row>
    <row r="70" spans="1:26" ht="15.75" thickBot="1" x14ac:dyDescent="0.3">
      <c r="A70" s="23" t="s">
        <v>20</v>
      </c>
      <c r="B70" s="8">
        <v>280</v>
      </c>
      <c r="C70" s="27">
        <v>300</v>
      </c>
      <c r="D70" s="8">
        <v>140</v>
      </c>
      <c r="E70" s="27">
        <v>130</v>
      </c>
      <c r="F70" s="8">
        <v>54</v>
      </c>
      <c r="G70" s="8">
        <v>207</v>
      </c>
      <c r="H70" s="27">
        <v>41</v>
      </c>
      <c r="I70" s="8">
        <v>130</v>
      </c>
      <c r="J70" s="27">
        <v>200</v>
      </c>
      <c r="K70" s="8">
        <v>100</v>
      </c>
      <c r="L70" s="27">
        <v>130</v>
      </c>
      <c r="M70" s="8">
        <v>150</v>
      </c>
      <c r="N70" s="27">
        <v>200</v>
      </c>
      <c r="O70" s="8">
        <v>2300</v>
      </c>
      <c r="P70" s="27">
        <v>400</v>
      </c>
      <c r="Q70" s="18"/>
      <c r="R70" s="8">
        <f t="shared" ref="R70:R75" si="14">SUM(B70:O70)</f>
        <v>4362</v>
      </c>
    </row>
    <row r="71" spans="1:26" ht="15.75" thickBot="1" x14ac:dyDescent="0.3">
      <c r="A71" s="23" t="s">
        <v>21</v>
      </c>
      <c r="B71" s="12">
        <v>540</v>
      </c>
      <c r="C71" s="24">
        <v>265</v>
      </c>
      <c r="D71" s="12">
        <v>200</v>
      </c>
      <c r="E71" s="24">
        <v>145</v>
      </c>
      <c r="F71" s="25">
        <v>85</v>
      </c>
      <c r="G71" s="12">
        <v>265</v>
      </c>
      <c r="H71" s="24">
        <v>90</v>
      </c>
      <c r="I71" s="12">
        <v>125</v>
      </c>
      <c r="J71" s="24">
        <v>155</v>
      </c>
      <c r="K71" s="25">
        <v>65</v>
      </c>
      <c r="L71" s="24">
        <v>50</v>
      </c>
      <c r="M71" s="12">
        <v>280</v>
      </c>
      <c r="N71" s="24">
        <v>300</v>
      </c>
      <c r="O71" s="25">
        <v>600</v>
      </c>
      <c r="P71" s="26">
        <v>300</v>
      </c>
      <c r="Q71" s="25"/>
      <c r="R71" s="8">
        <f t="shared" si="14"/>
        <v>3165</v>
      </c>
    </row>
    <row r="72" spans="1:26" ht="15.75" thickBot="1" x14ac:dyDescent="0.3">
      <c r="A72" s="23" t="s">
        <v>22</v>
      </c>
      <c r="B72" s="8">
        <v>500</v>
      </c>
      <c r="C72" s="27">
        <v>350</v>
      </c>
      <c r="D72" s="8">
        <v>140</v>
      </c>
      <c r="E72" s="27">
        <v>120</v>
      </c>
      <c r="F72" s="18">
        <v>50</v>
      </c>
      <c r="G72" s="8">
        <v>180</v>
      </c>
      <c r="H72" s="27">
        <v>80</v>
      </c>
      <c r="I72" s="8">
        <v>10</v>
      </c>
      <c r="J72" s="27">
        <v>45</v>
      </c>
      <c r="K72" s="18">
        <v>20</v>
      </c>
      <c r="L72" s="27">
        <v>195</v>
      </c>
      <c r="M72" s="8">
        <v>190</v>
      </c>
      <c r="N72" s="27">
        <v>190</v>
      </c>
      <c r="O72" s="18">
        <v>650</v>
      </c>
      <c r="P72" s="28">
        <v>250</v>
      </c>
      <c r="Q72" s="18"/>
      <c r="R72" s="8">
        <f t="shared" si="14"/>
        <v>2720</v>
      </c>
    </row>
    <row r="73" spans="1:26" ht="15.75" thickBot="1" x14ac:dyDescent="0.3">
      <c r="A73" s="23" t="s">
        <v>23</v>
      </c>
      <c r="B73" s="12">
        <v>390</v>
      </c>
      <c r="C73" s="24">
        <v>150</v>
      </c>
      <c r="D73" s="12">
        <v>120</v>
      </c>
      <c r="E73" s="24">
        <v>25</v>
      </c>
      <c r="F73" s="25">
        <v>15</v>
      </c>
      <c r="G73" s="12">
        <v>15</v>
      </c>
      <c r="H73" s="24">
        <v>12</v>
      </c>
      <c r="I73" s="12">
        <v>10</v>
      </c>
      <c r="J73" s="24">
        <v>30</v>
      </c>
      <c r="K73" s="25">
        <v>12</v>
      </c>
      <c r="L73" s="24">
        <v>35</v>
      </c>
      <c r="M73" s="12">
        <v>55</v>
      </c>
      <c r="N73" s="24">
        <v>100</v>
      </c>
      <c r="O73" s="25">
        <v>1000</v>
      </c>
      <c r="P73" s="26">
        <v>250</v>
      </c>
      <c r="Q73" s="25"/>
      <c r="R73" s="8">
        <f t="shared" si="14"/>
        <v>1969</v>
      </c>
    </row>
    <row r="74" spans="1:26" ht="15.75" thickBot="1" x14ac:dyDescent="0.3">
      <c r="A74" s="23" t="s">
        <v>24</v>
      </c>
      <c r="B74" s="8">
        <v>667</v>
      </c>
      <c r="C74" s="27">
        <v>180</v>
      </c>
      <c r="D74" s="8">
        <v>220</v>
      </c>
      <c r="E74" s="27">
        <v>500</v>
      </c>
      <c r="F74" s="18">
        <v>80</v>
      </c>
      <c r="G74" s="8">
        <v>230</v>
      </c>
      <c r="H74" s="27">
        <v>140</v>
      </c>
      <c r="I74" s="8">
        <v>39</v>
      </c>
      <c r="J74" s="27">
        <v>175</v>
      </c>
      <c r="K74" s="18">
        <v>10</v>
      </c>
      <c r="L74" s="27">
        <v>329</v>
      </c>
      <c r="M74" s="8">
        <v>140</v>
      </c>
      <c r="N74" s="27">
        <v>140</v>
      </c>
      <c r="O74" s="18">
        <v>1000</v>
      </c>
      <c r="P74" s="28">
        <v>350</v>
      </c>
      <c r="Q74" s="18"/>
      <c r="R74" s="8">
        <f t="shared" si="14"/>
        <v>3850</v>
      </c>
    </row>
    <row r="75" spans="1:26" ht="15.75" thickBot="1" x14ac:dyDescent="0.3">
      <c r="A75" s="23" t="s">
        <v>25</v>
      </c>
      <c r="B75" s="8">
        <v>150</v>
      </c>
      <c r="C75" s="27">
        <v>80</v>
      </c>
      <c r="D75" s="8"/>
      <c r="E75" s="27">
        <v>20</v>
      </c>
      <c r="F75" s="18"/>
      <c r="G75" s="8">
        <v>70</v>
      </c>
      <c r="H75" s="27">
        <v>15</v>
      </c>
      <c r="I75" s="8"/>
      <c r="J75" s="27">
        <v>50</v>
      </c>
      <c r="K75" s="18"/>
      <c r="L75" s="27"/>
      <c r="M75" s="8">
        <v>125</v>
      </c>
      <c r="N75" s="27">
        <v>90</v>
      </c>
      <c r="O75" s="18">
        <v>300</v>
      </c>
      <c r="P75" s="28">
        <v>120</v>
      </c>
      <c r="Q75" s="18"/>
      <c r="R75" s="8">
        <f t="shared" si="14"/>
        <v>900</v>
      </c>
    </row>
    <row r="76" spans="1:26" ht="15.75" thickBot="1" x14ac:dyDescent="0.3">
      <c r="A76" s="1"/>
      <c r="B76" s="8"/>
      <c r="C76" s="27"/>
      <c r="D76" s="8"/>
      <c r="E76" s="27"/>
      <c r="F76" s="18"/>
      <c r="G76" s="8"/>
      <c r="H76" s="27"/>
      <c r="I76" s="8"/>
      <c r="J76" s="27"/>
      <c r="K76" s="18"/>
      <c r="L76" s="27"/>
      <c r="M76" s="8"/>
      <c r="N76" s="27"/>
      <c r="O76" s="18"/>
      <c r="P76" s="28"/>
      <c r="Q76" s="18"/>
      <c r="R76" s="8"/>
    </row>
    <row r="77" spans="1:26" x14ac:dyDescent="0.25">
      <c r="A77" s="19"/>
      <c r="B77" s="19">
        <f>SUM(B69:B76)</f>
        <v>3227</v>
      </c>
      <c r="C77" s="19">
        <f t="shared" ref="C77:R77" si="15">SUM(C69:C76)</f>
        <v>1675</v>
      </c>
      <c r="D77" s="19">
        <f t="shared" si="15"/>
        <v>1090</v>
      </c>
      <c r="E77" s="19">
        <f t="shared" si="15"/>
        <v>1540</v>
      </c>
      <c r="F77" s="19">
        <f t="shared" si="15"/>
        <v>284</v>
      </c>
      <c r="G77" s="19">
        <f t="shared" si="15"/>
        <v>1060</v>
      </c>
      <c r="H77" s="19">
        <f t="shared" si="15"/>
        <v>436</v>
      </c>
      <c r="I77" s="19">
        <f t="shared" si="15"/>
        <v>314</v>
      </c>
      <c r="J77" s="19">
        <f t="shared" si="15"/>
        <v>795</v>
      </c>
      <c r="K77" s="19">
        <f t="shared" si="15"/>
        <v>211</v>
      </c>
      <c r="L77" s="19">
        <f t="shared" si="15"/>
        <v>739</v>
      </c>
      <c r="M77" s="19">
        <f t="shared" si="15"/>
        <v>1140</v>
      </c>
      <c r="N77" s="19">
        <f t="shared" si="15"/>
        <v>1370</v>
      </c>
      <c r="O77" s="19">
        <f t="shared" si="15"/>
        <v>7350</v>
      </c>
      <c r="P77" s="19">
        <f t="shared" si="15"/>
        <v>1970</v>
      </c>
      <c r="Q77" s="19">
        <f t="shared" si="15"/>
        <v>0</v>
      </c>
      <c r="R77" s="19">
        <f t="shared" si="15"/>
        <v>21231</v>
      </c>
    </row>
    <row r="80" spans="1:26" ht="18.75" x14ac:dyDescent="0.3">
      <c r="A80" s="2"/>
      <c r="B80" s="2"/>
      <c r="C80" s="31" t="s">
        <v>59</v>
      </c>
      <c r="D80" s="3"/>
      <c r="E80" s="3" t="s">
        <v>27</v>
      </c>
      <c r="F80" s="3"/>
      <c r="G80" s="4"/>
      <c r="H80" s="3" t="s">
        <v>0</v>
      </c>
      <c r="I80" s="3"/>
      <c r="J80" s="3"/>
      <c r="K80" s="5"/>
      <c r="L80" s="3"/>
      <c r="M80" s="2"/>
      <c r="N80" s="2"/>
      <c r="O80" s="2"/>
      <c r="P80" s="2"/>
      <c r="Q80" s="2"/>
      <c r="R80" s="2"/>
    </row>
    <row r="81" spans="1:18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75" thickBot="1" x14ac:dyDescent="0.3">
      <c r="A82" s="1"/>
      <c r="B82" s="6" t="s">
        <v>1</v>
      </c>
      <c r="C82" s="7" t="s">
        <v>2</v>
      </c>
      <c r="D82" s="7" t="s">
        <v>3</v>
      </c>
      <c r="E82" s="7" t="s">
        <v>4</v>
      </c>
      <c r="F82" s="7" t="s">
        <v>5</v>
      </c>
      <c r="G82" s="7" t="s">
        <v>6</v>
      </c>
      <c r="H82" s="7" t="s">
        <v>7</v>
      </c>
      <c r="I82" s="7" t="s">
        <v>8</v>
      </c>
      <c r="J82" s="7" t="s">
        <v>9</v>
      </c>
      <c r="K82" s="7" t="s">
        <v>10</v>
      </c>
      <c r="L82" s="7" t="s">
        <v>11</v>
      </c>
      <c r="M82" s="7" t="s">
        <v>12</v>
      </c>
      <c r="N82" s="7" t="s">
        <v>13</v>
      </c>
      <c r="O82" s="7" t="s">
        <v>14</v>
      </c>
      <c r="P82" s="7" t="s">
        <v>15</v>
      </c>
      <c r="Q82" s="7" t="s">
        <v>16</v>
      </c>
      <c r="R82" s="7" t="s">
        <v>17</v>
      </c>
    </row>
    <row r="83" spans="1:18" ht="15.75" thickBot="1" x14ac:dyDescent="0.3">
      <c r="A83" s="32">
        <v>43193</v>
      </c>
      <c r="B83" s="48">
        <v>2700</v>
      </c>
      <c r="C83" s="48">
        <v>600</v>
      </c>
      <c r="D83" s="48">
        <v>550</v>
      </c>
      <c r="E83" s="48">
        <v>355</v>
      </c>
      <c r="F83" s="48">
        <v>500</v>
      </c>
      <c r="G83" s="48">
        <v>600</v>
      </c>
      <c r="H83" s="48">
        <v>150</v>
      </c>
      <c r="I83" s="48">
        <v>20</v>
      </c>
      <c r="J83" s="48">
        <v>225</v>
      </c>
      <c r="K83" s="48">
        <v>50</v>
      </c>
      <c r="L83" s="48">
        <v>275</v>
      </c>
      <c r="M83" s="48">
        <v>450</v>
      </c>
      <c r="N83" s="48">
        <v>180</v>
      </c>
      <c r="O83" s="48">
        <v>1900</v>
      </c>
      <c r="P83" s="48">
        <v>600</v>
      </c>
      <c r="Q83" s="8"/>
      <c r="R83" s="8">
        <f>SUM(B83:O83)</f>
        <v>8555</v>
      </c>
    </row>
    <row r="84" spans="1:18" ht="15.75" thickBot="1" x14ac:dyDescent="0.3">
      <c r="A84" s="32">
        <v>43200</v>
      </c>
      <c r="B84" s="49">
        <v>2800</v>
      </c>
      <c r="C84" s="50">
        <v>450</v>
      </c>
      <c r="D84" s="50">
        <v>600</v>
      </c>
      <c r="E84" s="50">
        <v>430</v>
      </c>
      <c r="F84" s="50">
        <v>250</v>
      </c>
      <c r="G84" s="50">
        <v>345</v>
      </c>
      <c r="H84" s="50">
        <v>225</v>
      </c>
      <c r="I84" s="50">
        <v>50</v>
      </c>
      <c r="J84" s="50">
        <v>270</v>
      </c>
      <c r="K84" s="50">
        <v>60</v>
      </c>
      <c r="L84" s="50">
        <v>335</v>
      </c>
      <c r="M84" s="50">
        <v>200</v>
      </c>
      <c r="N84" s="50">
        <v>275</v>
      </c>
      <c r="O84" s="50">
        <v>1300</v>
      </c>
      <c r="P84" s="50">
        <v>400</v>
      </c>
      <c r="Q84" s="11"/>
      <c r="R84" s="8">
        <f t="shared" ref="R84:R87" si="16">SUM(B84:O84)</f>
        <v>7590</v>
      </c>
    </row>
    <row r="85" spans="1:18" ht="15.75" thickBot="1" x14ac:dyDescent="0.3">
      <c r="A85" s="32">
        <v>43207</v>
      </c>
      <c r="B85" s="49">
        <v>2200</v>
      </c>
      <c r="C85" s="50">
        <v>525</v>
      </c>
      <c r="D85" s="50">
        <v>400</v>
      </c>
      <c r="E85" s="50">
        <v>470</v>
      </c>
      <c r="F85" s="50">
        <v>525</v>
      </c>
      <c r="G85" s="50">
        <v>225</v>
      </c>
      <c r="H85" s="50">
        <v>300</v>
      </c>
      <c r="I85" s="50">
        <v>150</v>
      </c>
      <c r="J85" s="50">
        <v>250</v>
      </c>
      <c r="K85" s="50">
        <v>35</v>
      </c>
      <c r="L85" s="50">
        <v>450</v>
      </c>
      <c r="M85" s="50">
        <v>180</v>
      </c>
      <c r="N85" s="50">
        <v>310</v>
      </c>
      <c r="O85" s="50">
        <v>2200</v>
      </c>
      <c r="P85" s="50">
        <v>500</v>
      </c>
      <c r="Q85" s="11"/>
      <c r="R85" s="8">
        <f t="shared" si="16"/>
        <v>8220</v>
      </c>
    </row>
    <row r="86" spans="1:18" ht="15.75" thickBot="1" x14ac:dyDescent="0.3">
      <c r="A86" s="32">
        <v>43214</v>
      </c>
      <c r="B86" s="51">
        <v>1300</v>
      </c>
      <c r="C86" s="52">
        <v>450</v>
      </c>
      <c r="D86" s="52">
        <v>400</v>
      </c>
      <c r="E86" s="52">
        <v>500</v>
      </c>
      <c r="F86" s="52">
        <v>450</v>
      </c>
      <c r="G86" s="52">
        <v>600</v>
      </c>
      <c r="H86" s="52">
        <v>250</v>
      </c>
      <c r="I86" s="52">
        <v>190</v>
      </c>
      <c r="J86" s="52">
        <v>310</v>
      </c>
      <c r="K86" s="52">
        <v>55</v>
      </c>
      <c r="L86" s="52">
        <v>275</v>
      </c>
      <c r="M86" s="52">
        <v>250</v>
      </c>
      <c r="N86" s="52">
        <v>550</v>
      </c>
      <c r="O86" s="52">
        <v>1600</v>
      </c>
      <c r="P86" s="52">
        <v>600</v>
      </c>
      <c r="Q86" s="14"/>
      <c r="R86" s="8">
        <f t="shared" si="16"/>
        <v>7180</v>
      </c>
    </row>
    <row r="87" spans="1:18" ht="15.75" thickBot="1" x14ac:dyDescent="0.3">
      <c r="A87" s="32"/>
      <c r="B87" s="15"/>
      <c r="C87" s="8"/>
      <c r="D87" s="16"/>
      <c r="E87" s="8"/>
      <c r="F87" s="17"/>
      <c r="G87" s="8"/>
      <c r="H87" s="16"/>
      <c r="I87" s="8"/>
      <c r="J87" s="16"/>
      <c r="K87" s="18"/>
      <c r="L87" s="16"/>
      <c r="M87" s="8"/>
      <c r="N87" s="16"/>
      <c r="O87" s="18"/>
      <c r="P87" s="17"/>
      <c r="Q87" s="18"/>
      <c r="R87" s="8">
        <f t="shared" si="16"/>
        <v>0</v>
      </c>
    </row>
    <row r="88" spans="1:18" x14ac:dyDescent="0.25">
      <c r="A88" s="19"/>
      <c r="B88" s="19">
        <f t="shared" ref="B88:P88" si="17">SUM(B83:B87)</f>
        <v>9000</v>
      </c>
      <c r="C88" s="19">
        <f t="shared" si="17"/>
        <v>2025</v>
      </c>
      <c r="D88" s="19">
        <f t="shared" si="17"/>
        <v>1950</v>
      </c>
      <c r="E88" s="19">
        <f t="shared" si="17"/>
        <v>1755</v>
      </c>
      <c r="F88" s="19">
        <f t="shared" si="17"/>
        <v>1725</v>
      </c>
      <c r="G88" s="19">
        <f t="shared" si="17"/>
        <v>1770</v>
      </c>
      <c r="H88" s="19">
        <f t="shared" si="17"/>
        <v>925</v>
      </c>
      <c r="I88" s="19">
        <f t="shared" si="17"/>
        <v>410</v>
      </c>
      <c r="J88" s="19">
        <f t="shared" si="17"/>
        <v>1055</v>
      </c>
      <c r="K88" s="19">
        <f t="shared" si="17"/>
        <v>200</v>
      </c>
      <c r="L88" s="19">
        <f t="shared" si="17"/>
        <v>1335</v>
      </c>
      <c r="M88" s="19">
        <f t="shared" si="17"/>
        <v>1080</v>
      </c>
      <c r="N88" s="19">
        <f t="shared" si="17"/>
        <v>1315</v>
      </c>
      <c r="O88" s="19">
        <f t="shared" si="17"/>
        <v>7000</v>
      </c>
      <c r="P88" s="19">
        <f t="shared" si="17"/>
        <v>2100</v>
      </c>
      <c r="Q88" s="19"/>
      <c r="R88" s="19">
        <f>SUM(B88:O88)</f>
        <v>31545</v>
      </c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8.75" x14ac:dyDescent="0.3">
      <c r="A90" s="2"/>
      <c r="B90" s="2"/>
      <c r="C90" s="20" t="s">
        <v>59</v>
      </c>
      <c r="D90" s="20"/>
      <c r="E90" s="20" t="s">
        <v>27</v>
      </c>
      <c r="F90" s="20"/>
      <c r="G90" s="4"/>
      <c r="H90" s="20" t="s">
        <v>18</v>
      </c>
      <c r="I90" s="20"/>
      <c r="J90" s="20"/>
      <c r="K90" s="2"/>
      <c r="L90" s="4"/>
      <c r="M90" s="2"/>
      <c r="N90" s="2"/>
      <c r="O90" s="2"/>
      <c r="P90" s="2"/>
      <c r="Q90" s="2"/>
      <c r="R90" s="2"/>
    </row>
    <row r="91" spans="1:18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75" thickBot="1" x14ac:dyDescent="0.3">
      <c r="A92" s="1"/>
      <c r="B92" s="21" t="s">
        <v>1</v>
      </c>
      <c r="C92" s="22" t="s">
        <v>2</v>
      </c>
      <c r="D92" s="21" t="s">
        <v>3</v>
      </c>
      <c r="E92" s="22" t="s">
        <v>4</v>
      </c>
      <c r="F92" s="21" t="s">
        <v>5</v>
      </c>
      <c r="G92" s="21" t="s">
        <v>6</v>
      </c>
      <c r="H92" s="22" t="s">
        <v>7</v>
      </c>
      <c r="I92" s="21" t="s">
        <v>8</v>
      </c>
      <c r="J92" s="22" t="s">
        <v>9</v>
      </c>
      <c r="K92" s="21" t="s">
        <v>10</v>
      </c>
      <c r="L92" s="22" t="s">
        <v>11</v>
      </c>
      <c r="M92" s="21" t="s">
        <v>12</v>
      </c>
      <c r="N92" s="22" t="s">
        <v>13</v>
      </c>
      <c r="O92" s="21" t="s">
        <v>14</v>
      </c>
      <c r="P92" s="22" t="s">
        <v>15</v>
      </c>
      <c r="Q92" s="21" t="s">
        <v>16</v>
      </c>
      <c r="R92" s="22" t="s">
        <v>17</v>
      </c>
    </row>
    <row r="93" spans="1:18" ht="15.75" thickBot="1" x14ac:dyDescent="0.3">
      <c r="A93" s="23" t="s">
        <v>19</v>
      </c>
      <c r="B93" s="51">
        <v>450</v>
      </c>
      <c r="C93" s="53">
        <v>350</v>
      </c>
      <c r="D93" s="51">
        <v>235</v>
      </c>
      <c r="E93" s="53">
        <v>275</v>
      </c>
      <c r="F93" s="51">
        <v>20</v>
      </c>
      <c r="G93" s="51">
        <v>200</v>
      </c>
      <c r="H93" s="53">
        <v>25</v>
      </c>
      <c r="I93" s="51">
        <v>10</v>
      </c>
      <c r="J93" s="53">
        <v>225</v>
      </c>
      <c r="K93" s="51">
        <v>5</v>
      </c>
      <c r="L93" s="53">
        <v>35</v>
      </c>
      <c r="M93" s="51">
        <v>225</v>
      </c>
      <c r="N93" s="53">
        <v>250</v>
      </c>
      <c r="O93" s="51">
        <v>550</v>
      </c>
      <c r="P93" s="53">
        <v>250</v>
      </c>
      <c r="Q93" s="25"/>
      <c r="R93" s="8">
        <f>SUM(B93:O93)</f>
        <v>2855</v>
      </c>
    </row>
    <row r="94" spans="1:18" ht="15.75" thickBot="1" x14ac:dyDescent="0.3">
      <c r="A94" s="23" t="s">
        <v>20</v>
      </c>
      <c r="B94" s="48">
        <v>350</v>
      </c>
      <c r="C94" s="54">
        <v>310</v>
      </c>
      <c r="D94" s="48">
        <v>125</v>
      </c>
      <c r="E94" s="54">
        <v>150</v>
      </c>
      <c r="F94" s="48">
        <v>100</v>
      </c>
      <c r="G94" s="48">
        <v>250</v>
      </c>
      <c r="H94" s="54">
        <v>100</v>
      </c>
      <c r="I94" s="48">
        <v>15</v>
      </c>
      <c r="J94" s="54">
        <v>20</v>
      </c>
      <c r="K94" s="48">
        <v>10</v>
      </c>
      <c r="L94" s="54">
        <v>55</v>
      </c>
      <c r="M94" s="48">
        <v>260</v>
      </c>
      <c r="N94" s="54">
        <v>360</v>
      </c>
      <c r="O94" s="48">
        <v>400</v>
      </c>
      <c r="P94" s="54">
        <v>250</v>
      </c>
      <c r="Q94" s="18"/>
      <c r="R94" s="8">
        <f t="shared" ref="R94:R99" si="18">SUM(B94:O94)</f>
        <v>2505</v>
      </c>
    </row>
    <row r="95" spans="1:18" ht="15.75" thickBot="1" x14ac:dyDescent="0.3">
      <c r="A95" s="23" t="s">
        <v>21</v>
      </c>
      <c r="B95" s="51">
        <v>225</v>
      </c>
      <c r="C95" s="53">
        <v>200</v>
      </c>
      <c r="D95" s="51">
        <v>30</v>
      </c>
      <c r="E95" s="53">
        <v>80</v>
      </c>
      <c r="F95" s="51">
        <v>50</v>
      </c>
      <c r="G95" s="51">
        <v>100</v>
      </c>
      <c r="H95" s="53">
        <v>40</v>
      </c>
      <c r="I95" s="51">
        <v>55</v>
      </c>
      <c r="J95" s="53">
        <v>30</v>
      </c>
      <c r="K95" s="51"/>
      <c r="L95" s="53">
        <v>60</v>
      </c>
      <c r="M95" s="51">
        <v>160</v>
      </c>
      <c r="N95" s="53">
        <v>70</v>
      </c>
      <c r="O95" s="51">
        <v>350</v>
      </c>
      <c r="P95" s="53">
        <v>200</v>
      </c>
      <c r="Q95" s="25"/>
      <c r="R95" s="8">
        <f t="shared" si="18"/>
        <v>1450</v>
      </c>
    </row>
    <row r="96" spans="1:18" ht="15.75" thickBot="1" x14ac:dyDescent="0.3">
      <c r="A96" s="23" t="s">
        <v>22</v>
      </c>
      <c r="B96" s="48">
        <v>600</v>
      </c>
      <c r="C96" s="54">
        <v>150</v>
      </c>
      <c r="D96" s="48">
        <v>125</v>
      </c>
      <c r="E96" s="54">
        <v>225</v>
      </c>
      <c r="F96" s="48">
        <v>70</v>
      </c>
      <c r="G96" s="48">
        <v>150</v>
      </c>
      <c r="H96" s="54">
        <v>30</v>
      </c>
      <c r="I96" s="48">
        <v>10</v>
      </c>
      <c r="J96" s="54">
        <v>25</v>
      </c>
      <c r="K96" s="48">
        <v>5</v>
      </c>
      <c r="L96" s="54">
        <v>20</v>
      </c>
      <c r="M96" s="48">
        <v>85</v>
      </c>
      <c r="N96" s="54">
        <v>80</v>
      </c>
      <c r="O96" s="48">
        <v>500</v>
      </c>
      <c r="P96" s="54">
        <v>200</v>
      </c>
      <c r="Q96" s="18"/>
      <c r="R96" s="8">
        <f t="shared" si="18"/>
        <v>2075</v>
      </c>
    </row>
    <row r="97" spans="1:18" ht="15.75" thickBot="1" x14ac:dyDescent="0.3">
      <c r="A97" s="23" t="s">
        <v>23</v>
      </c>
      <c r="B97" s="51">
        <v>450</v>
      </c>
      <c r="C97" s="53">
        <v>310</v>
      </c>
      <c r="D97" s="51">
        <v>105</v>
      </c>
      <c r="E97" s="53">
        <v>30</v>
      </c>
      <c r="F97" s="51"/>
      <c r="G97" s="51">
        <v>80</v>
      </c>
      <c r="H97" s="53">
        <v>25</v>
      </c>
      <c r="I97" s="51"/>
      <c r="J97" s="53">
        <v>30</v>
      </c>
      <c r="K97" s="51"/>
      <c r="L97" s="53"/>
      <c r="M97" s="51">
        <v>55</v>
      </c>
      <c r="N97" s="53">
        <v>55</v>
      </c>
      <c r="O97" s="51">
        <v>350</v>
      </c>
      <c r="P97" s="53"/>
      <c r="Q97" s="25"/>
      <c r="R97" s="8">
        <f t="shared" si="18"/>
        <v>1490</v>
      </c>
    </row>
    <row r="98" spans="1:18" ht="15.75" thickBot="1" x14ac:dyDescent="0.3">
      <c r="A98" s="23" t="s">
        <v>24</v>
      </c>
      <c r="B98" s="48">
        <v>425</v>
      </c>
      <c r="C98" s="54">
        <v>255</v>
      </c>
      <c r="D98" s="48">
        <v>195</v>
      </c>
      <c r="E98" s="54">
        <v>80</v>
      </c>
      <c r="F98" s="48">
        <v>85</v>
      </c>
      <c r="G98" s="48">
        <v>170</v>
      </c>
      <c r="H98" s="54">
        <v>80</v>
      </c>
      <c r="I98" s="48">
        <v>45</v>
      </c>
      <c r="J98" s="54">
        <v>150</v>
      </c>
      <c r="K98" s="48">
        <v>45</v>
      </c>
      <c r="L98" s="54">
        <v>150</v>
      </c>
      <c r="M98" s="48">
        <v>225</v>
      </c>
      <c r="N98" s="54">
        <v>225</v>
      </c>
      <c r="O98" s="48">
        <v>420</v>
      </c>
      <c r="P98" s="54">
        <v>250</v>
      </c>
      <c r="Q98" s="18"/>
      <c r="R98" s="8">
        <f t="shared" si="18"/>
        <v>2550</v>
      </c>
    </row>
    <row r="99" spans="1:18" ht="15.75" thickBot="1" x14ac:dyDescent="0.3">
      <c r="A99" s="23" t="s">
        <v>25</v>
      </c>
      <c r="B99" s="48">
        <v>200</v>
      </c>
      <c r="C99" s="54">
        <v>50</v>
      </c>
      <c r="D99" s="48"/>
      <c r="E99" s="54">
        <v>10</v>
      </c>
      <c r="F99" s="48"/>
      <c r="G99" s="48">
        <v>50</v>
      </c>
      <c r="H99" s="54">
        <v>20</v>
      </c>
      <c r="I99" s="48"/>
      <c r="J99" s="54"/>
      <c r="K99" s="48"/>
      <c r="L99" s="54">
        <v>25</v>
      </c>
      <c r="M99" s="48">
        <v>80</v>
      </c>
      <c r="N99" s="54">
        <v>50</v>
      </c>
      <c r="O99" s="48">
        <v>80</v>
      </c>
      <c r="P99" s="54">
        <v>50</v>
      </c>
      <c r="Q99" s="18"/>
      <c r="R99" s="8">
        <f t="shared" si="18"/>
        <v>565</v>
      </c>
    </row>
    <row r="100" spans="1:18" ht="15.75" thickBot="1" x14ac:dyDescent="0.3">
      <c r="A100" s="1"/>
      <c r="B100" s="8"/>
      <c r="C100" s="27"/>
      <c r="D100" s="8"/>
      <c r="E100" s="27"/>
      <c r="F100" s="18"/>
      <c r="G100" s="8"/>
      <c r="H100" s="27"/>
      <c r="I100" s="8"/>
      <c r="J100" s="27"/>
      <c r="K100" s="18"/>
      <c r="L100" s="27"/>
      <c r="M100" s="8"/>
      <c r="N100" s="27"/>
      <c r="O100" s="18"/>
      <c r="P100" s="28"/>
      <c r="Q100" s="18"/>
      <c r="R100" s="8"/>
    </row>
    <row r="101" spans="1:18" x14ac:dyDescent="0.25">
      <c r="A101" s="19"/>
      <c r="B101" s="19">
        <f t="shared" ref="B101:P101" si="19">SUM(B93:B100)</f>
        <v>2700</v>
      </c>
      <c r="C101" s="19">
        <f t="shared" si="19"/>
        <v>1625</v>
      </c>
      <c r="D101" s="19">
        <f t="shared" si="19"/>
        <v>815</v>
      </c>
      <c r="E101" s="19">
        <f t="shared" si="19"/>
        <v>850</v>
      </c>
      <c r="F101" s="19">
        <f t="shared" si="19"/>
        <v>325</v>
      </c>
      <c r="G101" s="19">
        <f t="shared" si="19"/>
        <v>1000</v>
      </c>
      <c r="H101" s="19">
        <f t="shared" si="19"/>
        <v>320</v>
      </c>
      <c r="I101" s="19">
        <f t="shared" si="19"/>
        <v>135</v>
      </c>
      <c r="J101" s="19">
        <f t="shared" si="19"/>
        <v>480</v>
      </c>
      <c r="K101" s="19">
        <f t="shared" si="19"/>
        <v>65</v>
      </c>
      <c r="L101" s="19">
        <f t="shared" si="19"/>
        <v>345</v>
      </c>
      <c r="M101" s="19">
        <f t="shared" si="19"/>
        <v>1090</v>
      </c>
      <c r="N101" s="19">
        <f t="shared" si="19"/>
        <v>1090</v>
      </c>
      <c r="O101" s="19">
        <f t="shared" si="19"/>
        <v>2650</v>
      </c>
      <c r="P101" s="19">
        <f t="shared" si="19"/>
        <v>1200</v>
      </c>
      <c r="Q101" s="19"/>
      <c r="R101" s="19">
        <f>SUM(B101:O101)</f>
        <v>13490</v>
      </c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8.75" x14ac:dyDescent="0.3">
      <c r="A105" s="2"/>
      <c r="B105" s="2"/>
      <c r="C105" s="31" t="s">
        <v>60</v>
      </c>
      <c r="D105" s="3"/>
      <c r="E105" s="3" t="s">
        <v>27</v>
      </c>
      <c r="F105" s="3"/>
      <c r="G105" s="4"/>
      <c r="H105" s="3" t="s">
        <v>0</v>
      </c>
      <c r="I105" s="3"/>
      <c r="J105" s="3"/>
      <c r="K105" s="5"/>
      <c r="L105" s="3"/>
      <c r="M105" s="2"/>
      <c r="N105" s="2"/>
      <c r="O105" s="2"/>
      <c r="P105" s="2"/>
      <c r="Q105" s="2"/>
      <c r="R105" s="2"/>
    </row>
    <row r="106" spans="1:18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1"/>
      <c r="B107" s="6" t="s">
        <v>1</v>
      </c>
      <c r="C107" s="7" t="s">
        <v>2</v>
      </c>
      <c r="D107" s="7" t="s">
        <v>3</v>
      </c>
      <c r="E107" s="7" t="s">
        <v>4</v>
      </c>
      <c r="F107" s="7" t="s">
        <v>5</v>
      </c>
      <c r="G107" s="7" t="s">
        <v>6</v>
      </c>
      <c r="H107" s="7" t="s">
        <v>7</v>
      </c>
      <c r="I107" s="7" t="s">
        <v>8</v>
      </c>
      <c r="J107" s="7" t="s">
        <v>9</v>
      </c>
      <c r="K107" s="7" t="s">
        <v>10</v>
      </c>
      <c r="L107" s="7" t="s">
        <v>11</v>
      </c>
      <c r="M107" s="7" t="s">
        <v>12</v>
      </c>
      <c r="N107" s="7" t="s">
        <v>13</v>
      </c>
      <c r="O107" s="7" t="s">
        <v>14</v>
      </c>
      <c r="P107" s="7" t="s">
        <v>15</v>
      </c>
      <c r="Q107" s="7" t="s">
        <v>16</v>
      </c>
      <c r="R107" s="7" t="s">
        <v>17</v>
      </c>
    </row>
    <row r="108" spans="1:18" ht="15.75" thickBot="1" x14ac:dyDescent="0.3">
      <c r="A108" s="32">
        <v>43221</v>
      </c>
      <c r="B108" s="8">
        <v>1000</v>
      </c>
      <c r="C108" s="8">
        <v>400</v>
      </c>
      <c r="D108" s="8">
        <v>345</v>
      </c>
      <c r="E108" s="8">
        <v>325</v>
      </c>
      <c r="F108" s="8">
        <v>300</v>
      </c>
      <c r="G108" s="8">
        <v>400</v>
      </c>
      <c r="H108" s="8">
        <v>100</v>
      </c>
      <c r="I108" s="8">
        <v>15</v>
      </c>
      <c r="J108" s="8">
        <v>100</v>
      </c>
      <c r="K108" s="8">
        <v>30</v>
      </c>
      <c r="L108" s="8">
        <v>200</v>
      </c>
      <c r="M108" s="8">
        <v>300</v>
      </c>
      <c r="N108" s="8">
        <v>150</v>
      </c>
      <c r="O108" s="8">
        <v>1000</v>
      </c>
      <c r="P108" s="8">
        <v>400</v>
      </c>
      <c r="Q108" s="8"/>
      <c r="R108" s="8">
        <f>SUM(B108:O108)</f>
        <v>4665</v>
      </c>
    </row>
    <row r="109" spans="1:18" ht="15.75" thickBot="1" x14ac:dyDescent="0.3">
      <c r="A109" s="32">
        <v>43228</v>
      </c>
      <c r="B109" s="9">
        <v>2100</v>
      </c>
      <c r="C109" s="10">
        <v>600</v>
      </c>
      <c r="D109" s="10">
        <v>700</v>
      </c>
      <c r="E109" s="10">
        <v>235</v>
      </c>
      <c r="F109" s="10">
        <v>340</v>
      </c>
      <c r="G109" s="10">
        <v>450</v>
      </c>
      <c r="H109" s="10">
        <v>250</v>
      </c>
      <c r="I109" s="10">
        <v>100</v>
      </c>
      <c r="J109" s="10">
        <v>325</v>
      </c>
      <c r="K109" s="10">
        <v>60</v>
      </c>
      <c r="L109" s="10">
        <v>400</v>
      </c>
      <c r="M109" s="10">
        <v>380</v>
      </c>
      <c r="N109" s="10">
        <v>325</v>
      </c>
      <c r="O109" s="10">
        <v>1300</v>
      </c>
      <c r="P109" s="10">
        <v>400</v>
      </c>
      <c r="Q109" s="11"/>
      <c r="R109" s="8">
        <f t="shared" ref="R109:R112" si="20">SUM(B109:O109)</f>
        <v>7565</v>
      </c>
    </row>
    <row r="110" spans="1:18" ht="15.75" thickBot="1" x14ac:dyDescent="0.3">
      <c r="A110" s="32">
        <v>43235</v>
      </c>
      <c r="B110" s="9">
        <v>3500</v>
      </c>
      <c r="C110" s="10">
        <v>700</v>
      </c>
      <c r="D110" s="10">
        <v>600</v>
      </c>
      <c r="E110" s="10">
        <v>625</v>
      </c>
      <c r="F110" s="11">
        <v>700</v>
      </c>
      <c r="G110" s="10">
        <v>330</v>
      </c>
      <c r="H110" s="10">
        <v>400</v>
      </c>
      <c r="I110" s="10">
        <v>300</v>
      </c>
      <c r="J110" s="10">
        <v>320</v>
      </c>
      <c r="K110" s="11">
        <v>100</v>
      </c>
      <c r="L110" s="10">
        <v>600</v>
      </c>
      <c r="M110" s="10">
        <v>180</v>
      </c>
      <c r="N110" s="10">
        <v>500</v>
      </c>
      <c r="O110" s="11">
        <v>4000</v>
      </c>
      <c r="P110" s="11">
        <v>1200</v>
      </c>
      <c r="Q110" s="11"/>
      <c r="R110" s="8">
        <f t="shared" si="20"/>
        <v>12855</v>
      </c>
    </row>
    <row r="111" spans="1:18" ht="15.75" thickBot="1" x14ac:dyDescent="0.3">
      <c r="A111" s="32">
        <v>43242</v>
      </c>
      <c r="B111" s="12">
        <v>970</v>
      </c>
      <c r="C111" s="13">
        <v>330</v>
      </c>
      <c r="D111" s="13">
        <v>450</v>
      </c>
      <c r="E111" s="13">
        <v>356</v>
      </c>
      <c r="F111" s="14">
        <v>560</v>
      </c>
      <c r="G111" s="13">
        <v>450</v>
      </c>
      <c r="H111" s="13">
        <v>100</v>
      </c>
      <c r="I111" s="13">
        <v>270</v>
      </c>
      <c r="J111" s="13">
        <v>335</v>
      </c>
      <c r="K111" s="14">
        <v>100</v>
      </c>
      <c r="L111" s="13">
        <v>275</v>
      </c>
      <c r="M111" s="13">
        <v>250</v>
      </c>
      <c r="N111" s="13">
        <v>335</v>
      </c>
      <c r="O111" s="14">
        <v>1200</v>
      </c>
      <c r="P111" s="14">
        <v>500</v>
      </c>
      <c r="Q111" s="14"/>
      <c r="R111" s="8">
        <f t="shared" si="20"/>
        <v>5981</v>
      </c>
    </row>
    <row r="112" spans="1:18" ht="15.75" thickBot="1" x14ac:dyDescent="0.3">
      <c r="A112" s="32">
        <v>43249</v>
      </c>
      <c r="B112" s="15">
        <v>2200</v>
      </c>
      <c r="C112" s="8">
        <v>250</v>
      </c>
      <c r="D112" s="16">
        <v>324</v>
      </c>
      <c r="E112" s="8">
        <v>450</v>
      </c>
      <c r="F112" s="17">
        <v>400</v>
      </c>
      <c r="G112" s="8">
        <v>340</v>
      </c>
      <c r="H112" s="16">
        <v>24</v>
      </c>
      <c r="I112" s="8">
        <v>320</v>
      </c>
      <c r="J112" s="16">
        <v>400</v>
      </c>
      <c r="K112" s="18">
        <v>150</v>
      </c>
      <c r="L112" s="16">
        <v>325</v>
      </c>
      <c r="M112" s="8">
        <v>400</v>
      </c>
      <c r="N112" s="16">
        <v>450</v>
      </c>
      <c r="O112" s="18">
        <v>900</v>
      </c>
      <c r="P112" s="17">
        <v>600</v>
      </c>
      <c r="Q112" s="18"/>
      <c r="R112" s="8">
        <f t="shared" si="20"/>
        <v>6933</v>
      </c>
    </row>
    <row r="113" spans="1:18" x14ac:dyDescent="0.25">
      <c r="A113" s="55" t="s">
        <v>17</v>
      </c>
      <c r="B113" s="23">
        <f t="shared" ref="B113:P113" si="21">SUM(B108:B112)</f>
        <v>9770</v>
      </c>
      <c r="C113" s="23">
        <f t="shared" si="21"/>
        <v>2280</v>
      </c>
      <c r="D113" s="23">
        <f t="shared" si="21"/>
        <v>2419</v>
      </c>
      <c r="E113" s="23">
        <f t="shared" si="21"/>
        <v>1991</v>
      </c>
      <c r="F113" s="23">
        <f t="shared" si="21"/>
        <v>2300</v>
      </c>
      <c r="G113" s="23">
        <f t="shared" si="21"/>
        <v>1970</v>
      </c>
      <c r="H113" s="23">
        <f t="shared" si="21"/>
        <v>874</v>
      </c>
      <c r="I113" s="23">
        <f t="shared" si="21"/>
        <v>1005</v>
      </c>
      <c r="J113" s="23">
        <f t="shared" si="21"/>
        <v>1480</v>
      </c>
      <c r="K113" s="23">
        <f t="shared" si="21"/>
        <v>440</v>
      </c>
      <c r="L113" s="23">
        <f t="shared" si="21"/>
        <v>1800</v>
      </c>
      <c r="M113" s="23">
        <f t="shared" si="21"/>
        <v>1510</v>
      </c>
      <c r="N113" s="23">
        <f t="shared" si="21"/>
        <v>1760</v>
      </c>
      <c r="O113" s="23">
        <f t="shared" si="21"/>
        <v>8400</v>
      </c>
      <c r="P113" s="23">
        <f t="shared" si="21"/>
        <v>3100</v>
      </c>
      <c r="Q113" s="23"/>
      <c r="R113" s="23">
        <f>SUM(B113:O113)</f>
        <v>37999</v>
      </c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8.75" x14ac:dyDescent="0.3">
      <c r="A115" s="2"/>
      <c r="B115" s="2"/>
      <c r="C115" s="20" t="s">
        <v>60</v>
      </c>
      <c r="D115" s="20"/>
      <c r="E115" s="20" t="s">
        <v>27</v>
      </c>
      <c r="F115" s="20"/>
      <c r="G115" s="4"/>
      <c r="H115" s="20" t="s">
        <v>18</v>
      </c>
      <c r="I115" s="20"/>
      <c r="J115" s="20"/>
      <c r="K115" s="2"/>
      <c r="L115" s="4"/>
      <c r="M115" s="2"/>
      <c r="N115" s="2"/>
      <c r="O115" s="2"/>
      <c r="P115" s="2"/>
      <c r="Q115" s="2"/>
      <c r="R115" s="2"/>
    </row>
    <row r="116" spans="1:18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75" thickBot="1" x14ac:dyDescent="0.3">
      <c r="A117" s="1"/>
      <c r="B117" s="21" t="s">
        <v>1</v>
      </c>
      <c r="C117" s="22" t="s">
        <v>2</v>
      </c>
      <c r="D117" s="21" t="s">
        <v>3</v>
      </c>
      <c r="E117" s="22" t="s">
        <v>4</v>
      </c>
      <c r="F117" s="21" t="s">
        <v>5</v>
      </c>
      <c r="G117" s="21" t="s">
        <v>6</v>
      </c>
      <c r="H117" s="22" t="s">
        <v>7</v>
      </c>
      <c r="I117" s="21" t="s">
        <v>8</v>
      </c>
      <c r="J117" s="22" t="s">
        <v>9</v>
      </c>
      <c r="K117" s="21" t="s">
        <v>10</v>
      </c>
      <c r="L117" s="22" t="s">
        <v>11</v>
      </c>
      <c r="M117" s="21" t="s">
        <v>12</v>
      </c>
      <c r="N117" s="22" t="s">
        <v>13</v>
      </c>
      <c r="O117" s="21" t="s">
        <v>14</v>
      </c>
      <c r="P117" s="22" t="s">
        <v>15</v>
      </c>
      <c r="Q117" s="21" t="s">
        <v>16</v>
      </c>
      <c r="R117" s="22" t="s">
        <v>17</v>
      </c>
    </row>
    <row r="118" spans="1:18" ht="15.75" thickBot="1" x14ac:dyDescent="0.3">
      <c r="A118" s="23" t="s">
        <v>19</v>
      </c>
      <c r="B118" s="12">
        <v>375</v>
      </c>
      <c r="C118" s="24">
        <v>255</v>
      </c>
      <c r="D118" s="12">
        <v>225</v>
      </c>
      <c r="E118" s="24">
        <v>280</v>
      </c>
      <c r="F118" s="25">
        <v>25</v>
      </c>
      <c r="G118" s="12">
        <v>150</v>
      </c>
      <c r="H118" s="24">
        <v>55</v>
      </c>
      <c r="I118" s="12">
        <v>10</v>
      </c>
      <c r="J118" s="24">
        <v>210</v>
      </c>
      <c r="K118" s="25">
        <v>5</v>
      </c>
      <c r="L118" s="24">
        <v>30</v>
      </c>
      <c r="M118" s="12">
        <v>150</v>
      </c>
      <c r="N118" s="24">
        <v>250</v>
      </c>
      <c r="O118" s="25">
        <v>550</v>
      </c>
      <c r="P118" s="26">
        <v>300</v>
      </c>
      <c r="Q118" s="25"/>
      <c r="R118" s="8">
        <f>SUM(B118:O118)</f>
        <v>2570</v>
      </c>
    </row>
    <row r="119" spans="1:18" ht="15.75" thickBot="1" x14ac:dyDescent="0.3">
      <c r="A119" s="23" t="s">
        <v>20</v>
      </c>
      <c r="B119" s="8">
        <v>315</v>
      </c>
      <c r="C119" s="27">
        <v>120</v>
      </c>
      <c r="D119" s="8">
        <v>215</v>
      </c>
      <c r="E119" s="27">
        <v>150</v>
      </c>
      <c r="F119" s="8">
        <v>50</v>
      </c>
      <c r="G119" s="8">
        <v>189</v>
      </c>
      <c r="H119" s="27">
        <v>70</v>
      </c>
      <c r="I119" s="8">
        <v>0</v>
      </c>
      <c r="J119" s="27">
        <v>0</v>
      </c>
      <c r="K119" s="8">
        <v>7</v>
      </c>
      <c r="L119" s="27">
        <v>35</v>
      </c>
      <c r="M119" s="8">
        <v>225</v>
      </c>
      <c r="N119" s="27">
        <v>240</v>
      </c>
      <c r="O119" s="8">
        <v>320</v>
      </c>
      <c r="P119" s="27">
        <v>225</v>
      </c>
      <c r="Q119" s="18"/>
      <c r="R119" s="8">
        <f t="shared" ref="R119:R124" si="22">SUM(B119:O119)</f>
        <v>1936</v>
      </c>
    </row>
    <row r="120" spans="1:18" ht="15.75" thickBot="1" x14ac:dyDescent="0.3">
      <c r="A120" s="23" t="s">
        <v>21</v>
      </c>
      <c r="B120" s="12">
        <v>200</v>
      </c>
      <c r="C120" s="24">
        <v>180</v>
      </c>
      <c r="D120" s="12">
        <v>70</v>
      </c>
      <c r="E120" s="24">
        <v>70</v>
      </c>
      <c r="F120" s="25">
        <v>50</v>
      </c>
      <c r="G120" s="12">
        <v>75</v>
      </c>
      <c r="H120" s="24">
        <v>35</v>
      </c>
      <c r="I120" s="12">
        <v>35</v>
      </c>
      <c r="J120" s="24">
        <v>30</v>
      </c>
      <c r="K120" s="25">
        <v>2</v>
      </c>
      <c r="L120" s="24">
        <v>76</v>
      </c>
      <c r="M120" s="12">
        <v>180</v>
      </c>
      <c r="N120" s="24">
        <v>120</v>
      </c>
      <c r="O120" s="25">
        <v>200</v>
      </c>
      <c r="P120" s="26">
        <v>150</v>
      </c>
      <c r="Q120" s="25"/>
      <c r="R120" s="8">
        <f t="shared" si="22"/>
        <v>1323</v>
      </c>
    </row>
    <row r="121" spans="1:18" ht="15.75" thickBot="1" x14ac:dyDescent="0.3">
      <c r="A121" s="23" t="s">
        <v>22</v>
      </c>
      <c r="B121" s="8">
        <v>300</v>
      </c>
      <c r="C121" s="27">
        <v>70</v>
      </c>
      <c r="D121" s="8">
        <v>100</v>
      </c>
      <c r="E121" s="27">
        <v>160</v>
      </c>
      <c r="F121" s="18">
        <v>35</v>
      </c>
      <c r="G121" s="8">
        <v>120</v>
      </c>
      <c r="H121" s="27">
        <v>55</v>
      </c>
      <c r="I121" s="8">
        <v>25</v>
      </c>
      <c r="J121" s="27">
        <v>25</v>
      </c>
      <c r="K121" s="18">
        <v>6</v>
      </c>
      <c r="L121" s="27">
        <v>25</v>
      </c>
      <c r="M121" s="8">
        <v>70</v>
      </c>
      <c r="N121" s="27">
        <v>110</v>
      </c>
      <c r="O121" s="18">
        <v>450</v>
      </c>
      <c r="P121" s="28">
        <v>180</v>
      </c>
      <c r="Q121" s="18"/>
      <c r="R121" s="8">
        <f t="shared" si="22"/>
        <v>1551</v>
      </c>
    </row>
    <row r="122" spans="1:18" ht="15.75" thickBot="1" x14ac:dyDescent="0.3">
      <c r="A122" s="23" t="s">
        <v>23</v>
      </c>
      <c r="B122" s="12">
        <v>480</v>
      </c>
      <c r="C122" s="24">
        <v>270</v>
      </c>
      <c r="D122" s="12">
        <v>120</v>
      </c>
      <c r="E122" s="24">
        <v>55</v>
      </c>
      <c r="F122" s="25"/>
      <c r="G122" s="12">
        <v>60</v>
      </c>
      <c r="H122" s="24">
        <v>25</v>
      </c>
      <c r="I122" s="12"/>
      <c r="J122" s="24">
        <v>35</v>
      </c>
      <c r="K122" s="25"/>
      <c r="L122" s="24"/>
      <c r="M122" s="12">
        <v>78</v>
      </c>
      <c r="N122" s="24">
        <v>10</v>
      </c>
      <c r="O122" s="25">
        <v>230</v>
      </c>
      <c r="P122" s="26">
        <v>120</v>
      </c>
      <c r="Q122" s="25"/>
      <c r="R122" s="8">
        <f t="shared" si="22"/>
        <v>1363</v>
      </c>
    </row>
    <row r="123" spans="1:18" ht="15.75" thickBot="1" x14ac:dyDescent="0.3">
      <c r="A123" s="23" t="s">
        <v>24</v>
      </c>
      <c r="B123" s="8">
        <v>275</v>
      </c>
      <c r="C123" s="27">
        <v>225</v>
      </c>
      <c r="D123" s="8">
        <v>175</v>
      </c>
      <c r="E123" s="27">
        <v>110</v>
      </c>
      <c r="F123" s="18">
        <v>87</v>
      </c>
      <c r="G123" s="8">
        <v>160</v>
      </c>
      <c r="H123" s="27">
        <v>45</v>
      </c>
      <c r="I123" s="8">
        <v>20</v>
      </c>
      <c r="J123" s="27">
        <v>110</v>
      </c>
      <c r="K123" s="18">
        <v>25</v>
      </c>
      <c r="L123" s="27">
        <v>60</v>
      </c>
      <c r="M123" s="8">
        <v>150</v>
      </c>
      <c r="N123" s="27">
        <v>120</v>
      </c>
      <c r="O123" s="18">
        <v>430</v>
      </c>
      <c r="P123" s="28">
        <v>255</v>
      </c>
      <c r="Q123" s="18"/>
      <c r="R123" s="8">
        <f t="shared" si="22"/>
        <v>1992</v>
      </c>
    </row>
    <row r="124" spans="1:18" ht="15.75" thickBot="1" x14ac:dyDescent="0.3">
      <c r="A124" s="23" t="s">
        <v>25</v>
      </c>
      <c r="B124" s="8">
        <v>50</v>
      </c>
      <c r="C124" s="27">
        <v>70</v>
      </c>
      <c r="D124" s="8">
        <v>5</v>
      </c>
      <c r="E124" s="27">
        <v>25</v>
      </c>
      <c r="F124" s="18"/>
      <c r="G124" s="8">
        <v>50</v>
      </c>
      <c r="H124" s="27">
        <v>10</v>
      </c>
      <c r="I124" s="8"/>
      <c r="J124" s="27"/>
      <c r="K124" s="18"/>
      <c r="L124" s="27">
        <v>5</v>
      </c>
      <c r="M124" s="8">
        <v>80</v>
      </c>
      <c r="N124" s="27">
        <v>30</v>
      </c>
      <c r="O124" s="18">
        <v>100</v>
      </c>
      <c r="P124" s="28">
        <v>70</v>
      </c>
      <c r="Q124" s="18"/>
      <c r="R124" s="8">
        <f t="shared" si="22"/>
        <v>425</v>
      </c>
    </row>
    <row r="125" spans="1:18" ht="15.75" thickBot="1" x14ac:dyDescent="0.3">
      <c r="A125" s="1"/>
      <c r="B125" s="8"/>
      <c r="C125" s="27"/>
      <c r="D125" s="8"/>
      <c r="E125" s="27"/>
      <c r="F125" s="18"/>
      <c r="G125" s="8"/>
      <c r="H125" s="27"/>
      <c r="I125" s="8"/>
      <c r="J125" s="27"/>
      <c r="K125" s="18"/>
      <c r="L125" s="27"/>
      <c r="M125" s="8"/>
      <c r="N125" s="27"/>
      <c r="O125" s="18"/>
      <c r="P125" s="28"/>
      <c r="Q125" s="18"/>
      <c r="R125" s="8"/>
    </row>
    <row r="126" spans="1:18" x14ac:dyDescent="0.25">
      <c r="A126" s="55" t="s">
        <v>17</v>
      </c>
      <c r="B126" s="23">
        <f t="shared" ref="B126:P126" si="23">SUM(B118:B125)</f>
        <v>1995</v>
      </c>
      <c r="C126" s="23">
        <f t="shared" si="23"/>
        <v>1190</v>
      </c>
      <c r="D126" s="23">
        <f t="shared" si="23"/>
        <v>910</v>
      </c>
      <c r="E126" s="23">
        <f t="shared" si="23"/>
        <v>850</v>
      </c>
      <c r="F126" s="23">
        <f t="shared" si="23"/>
        <v>247</v>
      </c>
      <c r="G126" s="23">
        <f t="shared" si="23"/>
        <v>804</v>
      </c>
      <c r="H126" s="23">
        <f t="shared" si="23"/>
        <v>295</v>
      </c>
      <c r="I126" s="23">
        <f t="shared" si="23"/>
        <v>90</v>
      </c>
      <c r="J126" s="23">
        <f t="shared" si="23"/>
        <v>410</v>
      </c>
      <c r="K126" s="23">
        <f t="shared" si="23"/>
        <v>45</v>
      </c>
      <c r="L126" s="23">
        <f t="shared" si="23"/>
        <v>231</v>
      </c>
      <c r="M126" s="23">
        <f t="shared" si="23"/>
        <v>933</v>
      </c>
      <c r="N126" s="23">
        <f t="shared" si="23"/>
        <v>880</v>
      </c>
      <c r="O126" s="23">
        <f t="shared" si="23"/>
        <v>2280</v>
      </c>
      <c r="P126" s="23">
        <f t="shared" si="23"/>
        <v>1300</v>
      </c>
      <c r="Q126" s="23"/>
      <c r="R126" s="23">
        <f>SUM(B126:O126)</f>
        <v>11160</v>
      </c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8.75" x14ac:dyDescent="0.3">
      <c r="A130" s="2"/>
      <c r="B130" s="2"/>
      <c r="C130" s="31" t="s">
        <v>61</v>
      </c>
      <c r="D130" s="3"/>
      <c r="E130" s="3" t="s">
        <v>27</v>
      </c>
      <c r="F130" s="3"/>
      <c r="G130" s="4"/>
      <c r="H130" s="3" t="s">
        <v>0</v>
      </c>
      <c r="I130" s="3"/>
      <c r="J130" s="3"/>
      <c r="K130" s="5"/>
      <c r="L130" s="3"/>
      <c r="M130" s="2"/>
      <c r="N130" s="2"/>
      <c r="O130" s="2"/>
      <c r="P130" s="2"/>
      <c r="Q130" s="2"/>
      <c r="R130" s="2"/>
    </row>
    <row r="131" spans="1:18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75" thickBot="1" x14ac:dyDescent="0.3">
      <c r="A132" s="1"/>
      <c r="B132" s="6" t="s">
        <v>1</v>
      </c>
      <c r="C132" s="7" t="s">
        <v>2</v>
      </c>
      <c r="D132" s="7" t="s">
        <v>3</v>
      </c>
      <c r="E132" s="7" t="s">
        <v>4</v>
      </c>
      <c r="F132" s="7" t="s">
        <v>5</v>
      </c>
      <c r="G132" s="7" t="s">
        <v>6</v>
      </c>
      <c r="H132" s="7" t="s">
        <v>7</v>
      </c>
      <c r="I132" s="7" t="s">
        <v>8</v>
      </c>
      <c r="J132" s="7" t="s">
        <v>9</v>
      </c>
      <c r="K132" s="7" t="s">
        <v>10</v>
      </c>
      <c r="L132" s="7" t="s">
        <v>11</v>
      </c>
      <c r="M132" s="7" t="s">
        <v>12</v>
      </c>
      <c r="N132" s="7" t="s">
        <v>13</v>
      </c>
      <c r="O132" s="7" t="s">
        <v>14</v>
      </c>
      <c r="P132" s="7" t="s">
        <v>15</v>
      </c>
      <c r="Q132" s="7" t="s">
        <v>16</v>
      </c>
      <c r="R132" s="7" t="s">
        <v>17</v>
      </c>
    </row>
    <row r="133" spans="1:18" ht="15.75" thickBot="1" x14ac:dyDescent="0.3">
      <c r="A133" s="32">
        <v>43256</v>
      </c>
      <c r="B133" s="8">
        <v>3500</v>
      </c>
      <c r="C133" s="8">
        <v>600</v>
      </c>
      <c r="D133" s="8">
        <v>600</v>
      </c>
      <c r="E133" s="8">
        <v>400</v>
      </c>
      <c r="F133" s="8">
        <v>400</v>
      </c>
      <c r="G133" s="8">
        <v>600</v>
      </c>
      <c r="H133" s="8">
        <v>200</v>
      </c>
      <c r="I133" s="8">
        <v>100</v>
      </c>
      <c r="J133" s="8">
        <v>240</v>
      </c>
      <c r="K133" s="8">
        <v>100</v>
      </c>
      <c r="L133" s="8">
        <v>355</v>
      </c>
      <c r="M133" s="8">
        <v>480</v>
      </c>
      <c r="N133" s="8">
        <v>400</v>
      </c>
      <c r="O133" s="8">
        <v>2000</v>
      </c>
      <c r="P133" s="8">
        <v>600</v>
      </c>
      <c r="Q133" s="8"/>
      <c r="R133" s="8">
        <f>SUM(B133:O133)</f>
        <v>9975</v>
      </c>
    </row>
    <row r="134" spans="1:18" ht="15.75" thickBot="1" x14ac:dyDescent="0.3">
      <c r="A134" s="32">
        <v>43263</v>
      </c>
      <c r="B134" s="9">
        <v>3200</v>
      </c>
      <c r="C134" s="10">
        <v>800</v>
      </c>
      <c r="D134" s="10">
        <v>700</v>
      </c>
      <c r="E134" s="10">
        <v>350</v>
      </c>
      <c r="F134" s="10">
        <v>550</v>
      </c>
      <c r="G134" s="10">
        <v>680</v>
      </c>
      <c r="H134" s="10">
        <v>300</v>
      </c>
      <c r="I134" s="10">
        <v>200</v>
      </c>
      <c r="J134" s="10">
        <v>400</v>
      </c>
      <c r="K134" s="10">
        <v>70</v>
      </c>
      <c r="L134" s="10">
        <v>450</v>
      </c>
      <c r="M134" s="10">
        <v>450</v>
      </c>
      <c r="N134" s="10">
        <v>350</v>
      </c>
      <c r="O134" s="10">
        <v>2500</v>
      </c>
      <c r="P134" s="10">
        <v>700</v>
      </c>
      <c r="Q134" s="11"/>
      <c r="R134" s="8">
        <f t="shared" ref="R134:R136" si="24">SUM(B134:O134)</f>
        <v>11000</v>
      </c>
    </row>
    <row r="135" spans="1:18" ht="15.75" thickBot="1" x14ac:dyDescent="0.3">
      <c r="A135" s="32">
        <v>43270</v>
      </c>
      <c r="B135" s="9">
        <v>2800</v>
      </c>
      <c r="C135" s="10">
        <v>550</v>
      </c>
      <c r="D135" s="10">
        <v>800</v>
      </c>
      <c r="E135" s="10">
        <v>550</v>
      </c>
      <c r="F135" s="11">
        <v>820</v>
      </c>
      <c r="G135" s="10">
        <v>400</v>
      </c>
      <c r="H135" s="10">
        <v>550</v>
      </c>
      <c r="I135" s="10">
        <v>350</v>
      </c>
      <c r="J135" s="10">
        <v>300</v>
      </c>
      <c r="K135" s="11">
        <v>150</v>
      </c>
      <c r="L135" s="10">
        <v>800</v>
      </c>
      <c r="M135" s="10">
        <v>355</v>
      </c>
      <c r="N135" s="10">
        <v>600</v>
      </c>
      <c r="O135" s="11">
        <v>3500</v>
      </c>
      <c r="P135" s="11">
        <v>1800</v>
      </c>
      <c r="Q135" s="11"/>
      <c r="R135" s="8">
        <f t="shared" si="24"/>
        <v>12525</v>
      </c>
    </row>
    <row r="136" spans="1:18" ht="15.75" thickBot="1" x14ac:dyDescent="0.3">
      <c r="A136" s="32">
        <v>43277</v>
      </c>
      <c r="B136" s="12">
        <v>4000</v>
      </c>
      <c r="C136" s="13">
        <v>450</v>
      </c>
      <c r="D136" s="13">
        <v>700</v>
      </c>
      <c r="E136" s="13">
        <v>600</v>
      </c>
      <c r="F136" s="14">
        <v>770</v>
      </c>
      <c r="G136" s="13">
        <v>550</v>
      </c>
      <c r="H136" s="13">
        <v>300</v>
      </c>
      <c r="I136" s="13">
        <v>250</v>
      </c>
      <c r="J136" s="13">
        <v>355</v>
      </c>
      <c r="K136" s="14">
        <v>170</v>
      </c>
      <c r="L136" s="13">
        <v>550</v>
      </c>
      <c r="M136" s="13">
        <v>300</v>
      </c>
      <c r="N136" s="13">
        <v>500</v>
      </c>
      <c r="O136" s="14">
        <v>2500</v>
      </c>
      <c r="P136" s="14">
        <v>700</v>
      </c>
      <c r="Q136" s="14"/>
      <c r="R136" s="8">
        <f t="shared" si="24"/>
        <v>11995</v>
      </c>
    </row>
    <row r="137" spans="1:18" ht="15.75" thickBot="1" x14ac:dyDescent="0.3">
      <c r="A137" s="56" t="s">
        <v>17</v>
      </c>
      <c r="B137" s="57">
        <f t="shared" ref="B137:P137" si="25">SUM(B133:B136)</f>
        <v>13500</v>
      </c>
      <c r="C137" s="58">
        <f t="shared" si="25"/>
        <v>2400</v>
      </c>
      <c r="D137" s="59">
        <f t="shared" si="25"/>
        <v>2800</v>
      </c>
      <c r="E137" s="58">
        <f t="shared" si="25"/>
        <v>1900</v>
      </c>
      <c r="F137" s="60">
        <f t="shared" si="25"/>
        <v>2540</v>
      </c>
      <c r="G137" s="58">
        <f t="shared" si="25"/>
        <v>2230</v>
      </c>
      <c r="H137" s="59">
        <f t="shared" si="25"/>
        <v>1350</v>
      </c>
      <c r="I137" s="58">
        <f t="shared" si="25"/>
        <v>900</v>
      </c>
      <c r="J137" s="59">
        <f t="shared" si="25"/>
        <v>1295</v>
      </c>
      <c r="K137" s="61">
        <f t="shared" si="25"/>
        <v>490</v>
      </c>
      <c r="L137" s="59">
        <f t="shared" si="25"/>
        <v>2155</v>
      </c>
      <c r="M137" s="58">
        <f t="shared" si="25"/>
        <v>1585</v>
      </c>
      <c r="N137" s="59">
        <f t="shared" si="25"/>
        <v>1850</v>
      </c>
      <c r="O137" s="61">
        <f t="shared" si="25"/>
        <v>10500</v>
      </c>
      <c r="P137" s="60">
        <f t="shared" si="25"/>
        <v>3800</v>
      </c>
      <c r="Q137" s="61"/>
      <c r="R137" s="58">
        <f>SUM(B137:O137)</f>
        <v>45495</v>
      </c>
    </row>
    <row r="138" spans="1:18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1:18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1:18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1:18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1:18" ht="19.5" thickBot="1" x14ac:dyDescent="0.35">
      <c r="A142" s="62"/>
      <c r="B142" s="63"/>
      <c r="C142" s="63" t="s">
        <v>61</v>
      </c>
      <c r="D142" s="63"/>
      <c r="E142" s="63" t="s">
        <v>62</v>
      </c>
      <c r="F142" s="63"/>
      <c r="G142" s="63"/>
      <c r="H142" s="63" t="s">
        <v>0</v>
      </c>
      <c r="I142" s="63"/>
      <c r="J142" s="63"/>
      <c r="K142" s="62"/>
      <c r="L142" s="62"/>
      <c r="M142" s="62"/>
      <c r="N142" s="62"/>
      <c r="O142" s="62"/>
      <c r="P142" s="62"/>
      <c r="Q142" s="62"/>
      <c r="R142" s="62"/>
    </row>
    <row r="143" spans="1:18" ht="15.75" thickBot="1" x14ac:dyDescent="0.3">
      <c r="A143" s="62"/>
      <c r="B143" s="64" t="s">
        <v>1</v>
      </c>
      <c r="C143" s="65" t="s">
        <v>2</v>
      </c>
      <c r="D143" s="65" t="s">
        <v>3</v>
      </c>
      <c r="E143" s="65" t="s">
        <v>4</v>
      </c>
      <c r="F143" s="65" t="s">
        <v>5</v>
      </c>
      <c r="G143" s="65" t="s">
        <v>6</v>
      </c>
      <c r="H143" s="65" t="s">
        <v>7</v>
      </c>
      <c r="I143" s="65" t="s">
        <v>8</v>
      </c>
      <c r="J143" s="65" t="s">
        <v>9</v>
      </c>
      <c r="K143" s="65" t="s">
        <v>10</v>
      </c>
      <c r="L143" s="65" t="s">
        <v>11</v>
      </c>
      <c r="M143" s="65" t="s">
        <v>12</v>
      </c>
      <c r="N143" s="65" t="s">
        <v>13</v>
      </c>
      <c r="O143" s="65" t="s">
        <v>14</v>
      </c>
      <c r="P143" s="65" t="s">
        <v>15</v>
      </c>
      <c r="Q143" s="65" t="s">
        <v>16</v>
      </c>
      <c r="R143" s="65" t="s">
        <v>17</v>
      </c>
    </row>
    <row r="144" spans="1:18" ht="15.75" thickBot="1" x14ac:dyDescent="0.3">
      <c r="A144" s="66">
        <v>43252</v>
      </c>
      <c r="B144" s="67">
        <v>300</v>
      </c>
      <c r="C144" s="67">
        <v>300</v>
      </c>
      <c r="D144" s="67">
        <v>200</v>
      </c>
      <c r="E144" s="67">
        <v>100</v>
      </c>
      <c r="F144" s="67">
        <v>50</v>
      </c>
      <c r="G144" s="67">
        <v>100</v>
      </c>
      <c r="H144" s="67">
        <v>20</v>
      </c>
      <c r="I144" s="67"/>
      <c r="J144" s="67"/>
      <c r="K144" s="67"/>
      <c r="L144" s="67">
        <v>20</v>
      </c>
      <c r="M144" s="67">
        <v>50</v>
      </c>
      <c r="N144" s="67">
        <v>60</v>
      </c>
      <c r="O144" s="67">
        <v>200</v>
      </c>
      <c r="P144" s="67">
        <v>150</v>
      </c>
      <c r="Q144" s="67"/>
      <c r="R144" s="67">
        <f>SUM(B144:O144)</f>
        <v>1400</v>
      </c>
    </row>
    <row r="145" spans="1:18" ht="15.75" thickBot="1" x14ac:dyDescent="0.3">
      <c r="A145" s="66">
        <v>43266</v>
      </c>
      <c r="B145" s="68">
        <v>600</v>
      </c>
      <c r="C145" s="69">
        <v>350</v>
      </c>
      <c r="D145" s="69">
        <v>180</v>
      </c>
      <c r="E145" s="69">
        <v>170</v>
      </c>
      <c r="F145" s="69">
        <v>60</v>
      </c>
      <c r="G145" s="69">
        <v>80</v>
      </c>
      <c r="H145" s="69">
        <v>25</v>
      </c>
      <c r="I145" s="69">
        <v>10</v>
      </c>
      <c r="J145" s="69">
        <v>25</v>
      </c>
      <c r="K145" s="69">
        <v>5</v>
      </c>
      <c r="L145" s="69">
        <v>30</v>
      </c>
      <c r="M145" s="69">
        <v>70</v>
      </c>
      <c r="N145" s="69">
        <v>80</v>
      </c>
      <c r="O145" s="69">
        <v>700</v>
      </c>
      <c r="P145" s="69">
        <v>300</v>
      </c>
      <c r="Q145" s="70"/>
      <c r="R145" s="67">
        <f t="shared" ref="R145:R146" si="26">SUM(B145:O145)</f>
        <v>2385</v>
      </c>
    </row>
    <row r="146" spans="1:18" ht="15.75" thickBot="1" x14ac:dyDescent="0.3">
      <c r="A146" s="66">
        <v>43280</v>
      </c>
      <c r="B146" s="68">
        <v>475</v>
      </c>
      <c r="C146" s="69">
        <v>280</v>
      </c>
      <c r="D146" s="69">
        <v>450</v>
      </c>
      <c r="E146" s="69">
        <v>225</v>
      </c>
      <c r="F146" s="70">
        <v>50</v>
      </c>
      <c r="G146" s="69">
        <v>60</v>
      </c>
      <c r="H146" s="69">
        <v>30</v>
      </c>
      <c r="I146" s="69">
        <v>5</v>
      </c>
      <c r="J146" s="69">
        <v>50</v>
      </c>
      <c r="K146" s="70">
        <v>10</v>
      </c>
      <c r="L146" s="69">
        <v>50</v>
      </c>
      <c r="M146" s="69">
        <v>100</v>
      </c>
      <c r="N146" s="69">
        <v>125</v>
      </c>
      <c r="O146" s="70">
        <v>500</v>
      </c>
      <c r="P146" s="70">
        <v>325</v>
      </c>
      <c r="Q146" s="70"/>
      <c r="R146" s="67">
        <f t="shared" si="26"/>
        <v>2410</v>
      </c>
    </row>
    <row r="147" spans="1:18" ht="15.75" thickBot="1" x14ac:dyDescent="0.3">
      <c r="A147" s="62"/>
      <c r="B147" s="71"/>
      <c r="C147" s="72"/>
      <c r="D147" s="72"/>
      <c r="E147" s="72"/>
      <c r="F147" s="73"/>
      <c r="G147" s="72"/>
      <c r="H147" s="72"/>
      <c r="I147" s="72"/>
      <c r="J147" s="72"/>
      <c r="K147" s="73"/>
      <c r="L147" s="72"/>
      <c r="M147" s="72"/>
      <c r="N147" s="72"/>
      <c r="O147" s="73"/>
      <c r="P147" s="73"/>
      <c r="Q147" s="73"/>
      <c r="R147" s="67"/>
    </row>
    <row r="148" spans="1:18" ht="15.75" thickBot="1" x14ac:dyDescent="0.3">
      <c r="A148" s="74" t="s">
        <v>17</v>
      </c>
      <c r="B148" s="75">
        <f t="shared" ref="B148:P148" si="27">SUM(B144:B147)</f>
        <v>1375</v>
      </c>
      <c r="C148" s="67">
        <f t="shared" si="27"/>
        <v>930</v>
      </c>
      <c r="D148" s="76">
        <f t="shared" si="27"/>
        <v>830</v>
      </c>
      <c r="E148" s="67">
        <f t="shared" si="27"/>
        <v>495</v>
      </c>
      <c r="F148" s="77">
        <f t="shared" si="27"/>
        <v>160</v>
      </c>
      <c r="G148" s="67">
        <f t="shared" si="27"/>
        <v>240</v>
      </c>
      <c r="H148" s="76">
        <f t="shared" si="27"/>
        <v>75</v>
      </c>
      <c r="I148" s="67">
        <f t="shared" si="27"/>
        <v>15</v>
      </c>
      <c r="J148" s="76">
        <f t="shared" si="27"/>
        <v>75</v>
      </c>
      <c r="K148" s="78">
        <f t="shared" si="27"/>
        <v>15</v>
      </c>
      <c r="L148" s="76">
        <f t="shared" si="27"/>
        <v>100</v>
      </c>
      <c r="M148" s="67">
        <f t="shared" si="27"/>
        <v>220</v>
      </c>
      <c r="N148" s="76">
        <f t="shared" si="27"/>
        <v>265</v>
      </c>
      <c r="O148" s="78">
        <f t="shared" si="27"/>
        <v>1400</v>
      </c>
      <c r="P148" s="77">
        <f t="shared" si="27"/>
        <v>775</v>
      </c>
      <c r="Q148" s="78"/>
      <c r="R148" s="67">
        <f>SUM(B148:O148)</f>
        <v>6195</v>
      </c>
    </row>
    <row r="149" spans="1: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8.75" x14ac:dyDescent="0.3">
      <c r="A153" s="2"/>
      <c r="B153" s="2"/>
      <c r="C153" s="20" t="s">
        <v>61</v>
      </c>
      <c r="D153" s="20"/>
      <c r="E153" s="20" t="s">
        <v>27</v>
      </c>
      <c r="F153" s="20"/>
      <c r="G153" s="4"/>
      <c r="H153" s="20" t="s">
        <v>18</v>
      </c>
      <c r="I153" s="20"/>
      <c r="J153" s="20"/>
      <c r="K153" s="2"/>
      <c r="L153" s="4"/>
      <c r="M153" s="2"/>
      <c r="N153" s="2"/>
      <c r="O153" s="2"/>
      <c r="P153" s="2"/>
      <c r="Q153" s="2"/>
      <c r="R153" s="2"/>
    </row>
    <row r="154" spans="1:18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75" thickBot="1" x14ac:dyDescent="0.3">
      <c r="A155" s="1"/>
      <c r="B155" s="21" t="s">
        <v>1</v>
      </c>
      <c r="C155" s="22" t="s">
        <v>2</v>
      </c>
      <c r="D155" s="21" t="s">
        <v>3</v>
      </c>
      <c r="E155" s="22" t="s">
        <v>4</v>
      </c>
      <c r="F155" s="21" t="s">
        <v>5</v>
      </c>
      <c r="G155" s="21" t="s">
        <v>6</v>
      </c>
      <c r="H155" s="22" t="s">
        <v>7</v>
      </c>
      <c r="I155" s="21" t="s">
        <v>8</v>
      </c>
      <c r="J155" s="22" t="s">
        <v>9</v>
      </c>
      <c r="K155" s="21" t="s">
        <v>10</v>
      </c>
      <c r="L155" s="22" t="s">
        <v>11</v>
      </c>
      <c r="M155" s="21" t="s">
        <v>12</v>
      </c>
      <c r="N155" s="22" t="s">
        <v>13</v>
      </c>
      <c r="O155" s="21" t="s">
        <v>14</v>
      </c>
      <c r="P155" s="22" t="s">
        <v>15</v>
      </c>
      <c r="Q155" s="21" t="s">
        <v>16</v>
      </c>
      <c r="R155" s="22" t="s">
        <v>17</v>
      </c>
    </row>
    <row r="156" spans="1:18" ht="15.75" thickBot="1" x14ac:dyDescent="0.3">
      <c r="A156" s="23" t="s">
        <v>19</v>
      </c>
      <c r="B156" s="12">
        <v>300</v>
      </c>
      <c r="C156" s="24">
        <v>225</v>
      </c>
      <c r="D156" s="12">
        <v>180</v>
      </c>
      <c r="E156" s="24">
        <v>290</v>
      </c>
      <c r="F156" s="25">
        <v>19</v>
      </c>
      <c r="G156" s="12">
        <v>110</v>
      </c>
      <c r="H156" s="24">
        <v>35</v>
      </c>
      <c r="I156" s="12">
        <v>5</v>
      </c>
      <c r="J156" s="24">
        <v>155</v>
      </c>
      <c r="K156" s="25">
        <v>2</v>
      </c>
      <c r="L156" s="24">
        <v>23</v>
      </c>
      <c r="M156" s="12">
        <v>125</v>
      </c>
      <c r="N156" s="24">
        <v>180</v>
      </c>
      <c r="O156" s="25">
        <v>415</v>
      </c>
      <c r="P156" s="26">
        <v>220</v>
      </c>
      <c r="Q156" s="25"/>
      <c r="R156" s="8">
        <f>SUM(B156:O156)</f>
        <v>2064</v>
      </c>
    </row>
    <row r="157" spans="1:18" ht="15.75" thickBot="1" x14ac:dyDescent="0.3">
      <c r="A157" s="23" t="s">
        <v>20</v>
      </c>
      <c r="B157" s="8">
        <v>275</v>
      </c>
      <c r="C157" s="27">
        <v>80</v>
      </c>
      <c r="D157" s="8">
        <v>200</v>
      </c>
      <c r="E157" s="27">
        <v>111</v>
      </c>
      <c r="F157" s="8">
        <v>76</v>
      </c>
      <c r="G157" s="8">
        <v>150</v>
      </c>
      <c r="H157" s="27">
        <v>55</v>
      </c>
      <c r="I157" s="8">
        <v>6</v>
      </c>
      <c r="J157" s="27"/>
      <c r="K157" s="8"/>
      <c r="L157" s="27">
        <v>20</v>
      </c>
      <c r="M157" s="8">
        <v>160</v>
      </c>
      <c r="N157" s="27">
        <v>275</v>
      </c>
      <c r="O157" s="8">
        <v>280</v>
      </c>
      <c r="P157" s="27">
        <v>180</v>
      </c>
      <c r="Q157" s="18"/>
      <c r="R157" s="8">
        <f t="shared" ref="R157:R163" si="28">SUM(B157:O157)</f>
        <v>1688</v>
      </c>
    </row>
    <row r="158" spans="1:18" ht="15.75" thickBot="1" x14ac:dyDescent="0.3">
      <c r="A158" s="23" t="s">
        <v>21</v>
      </c>
      <c r="B158" s="12">
        <v>100</v>
      </c>
      <c r="C158" s="24">
        <v>150</v>
      </c>
      <c r="D158" s="12">
        <v>50</v>
      </c>
      <c r="E158" s="24">
        <v>55</v>
      </c>
      <c r="F158" s="25">
        <v>25</v>
      </c>
      <c r="G158" s="12">
        <v>55</v>
      </c>
      <c r="H158" s="24">
        <v>27</v>
      </c>
      <c r="I158" s="12">
        <v>25</v>
      </c>
      <c r="J158" s="24">
        <v>10</v>
      </c>
      <c r="K158" s="25"/>
      <c r="L158" s="24">
        <v>55</v>
      </c>
      <c r="M158" s="12">
        <v>120</v>
      </c>
      <c r="N158" s="24">
        <v>80</v>
      </c>
      <c r="O158" s="25">
        <v>345</v>
      </c>
      <c r="P158" s="26">
        <v>170</v>
      </c>
      <c r="Q158" s="25"/>
      <c r="R158" s="8">
        <f t="shared" si="28"/>
        <v>1097</v>
      </c>
    </row>
    <row r="159" spans="1:18" ht="15.75" thickBot="1" x14ac:dyDescent="0.3">
      <c r="A159" s="23" t="s">
        <v>22</v>
      </c>
      <c r="B159" s="8">
        <v>500</v>
      </c>
      <c r="C159" s="27">
        <v>55</v>
      </c>
      <c r="D159" s="8">
        <v>80</v>
      </c>
      <c r="E159" s="27">
        <v>110</v>
      </c>
      <c r="F159" s="18">
        <v>45</v>
      </c>
      <c r="G159" s="8">
        <v>97</v>
      </c>
      <c r="H159" s="27">
        <v>10</v>
      </c>
      <c r="I159" s="8">
        <v>12</v>
      </c>
      <c r="J159" s="27">
        <v>15</v>
      </c>
      <c r="K159" s="18">
        <v>6</v>
      </c>
      <c r="L159" s="27">
        <v>10</v>
      </c>
      <c r="M159" s="8">
        <v>50</v>
      </c>
      <c r="N159" s="27">
        <v>96</v>
      </c>
      <c r="O159" s="18">
        <v>500</v>
      </c>
      <c r="P159" s="28">
        <v>150</v>
      </c>
      <c r="Q159" s="18"/>
      <c r="R159" s="8">
        <f t="shared" si="28"/>
        <v>1586</v>
      </c>
    </row>
    <row r="160" spans="1:18" ht="15.75" thickBot="1" x14ac:dyDescent="0.3">
      <c r="A160" s="23" t="s">
        <v>23</v>
      </c>
      <c r="B160" s="12">
        <v>450</v>
      </c>
      <c r="C160" s="24">
        <v>250</v>
      </c>
      <c r="D160" s="12">
        <v>95</v>
      </c>
      <c r="E160" s="24">
        <v>30</v>
      </c>
      <c r="F160" s="25"/>
      <c r="G160" s="12">
        <v>45</v>
      </c>
      <c r="H160" s="24">
        <v>15</v>
      </c>
      <c r="I160" s="12"/>
      <c r="J160" s="24">
        <v>25</v>
      </c>
      <c r="K160" s="25"/>
      <c r="L160" s="24"/>
      <c r="M160" s="12">
        <v>55</v>
      </c>
      <c r="N160" s="24">
        <v>25</v>
      </c>
      <c r="O160" s="25">
        <v>220</v>
      </c>
      <c r="P160" s="26">
        <v>80</v>
      </c>
      <c r="Q160" s="25"/>
      <c r="R160" s="8">
        <f t="shared" si="28"/>
        <v>1210</v>
      </c>
    </row>
    <row r="161" spans="1:18" ht="15.75" thickBot="1" x14ac:dyDescent="0.3">
      <c r="A161" s="23" t="s">
        <v>24</v>
      </c>
      <c r="B161" s="8">
        <v>224</v>
      </c>
      <c r="C161" s="27">
        <v>210</v>
      </c>
      <c r="D161" s="8">
        <v>150</v>
      </c>
      <c r="E161" s="27">
        <v>90</v>
      </c>
      <c r="F161" s="18">
        <v>67</v>
      </c>
      <c r="G161" s="8">
        <v>110</v>
      </c>
      <c r="H161" s="27">
        <v>55</v>
      </c>
      <c r="I161" s="8">
        <v>55</v>
      </c>
      <c r="J161" s="27">
        <v>120</v>
      </c>
      <c r="K161" s="18">
        <v>35</v>
      </c>
      <c r="L161" s="27">
        <v>85</v>
      </c>
      <c r="M161" s="8">
        <v>170</v>
      </c>
      <c r="N161" s="27">
        <v>230</v>
      </c>
      <c r="O161" s="18">
        <v>380</v>
      </c>
      <c r="P161" s="28">
        <v>225</v>
      </c>
      <c r="Q161" s="18"/>
      <c r="R161" s="8">
        <f t="shared" si="28"/>
        <v>1981</v>
      </c>
    </row>
    <row r="162" spans="1:18" ht="15.75" thickBot="1" x14ac:dyDescent="0.3">
      <c r="A162" s="23" t="s">
        <v>25</v>
      </c>
      <c r="B162" s="8">
        <v>175</v>
      </c>
      <c r="C162" s="27">
        <v>50</v>
      </c>
      <c r="D162" s="8"/>
      <c r="E162" s="27">
        <v>15</v>
      </c>
      <c r="F162" s="18"/>
      <c r="G162" s="8">
        <v>25</v>
      </c>
      <c r="H162" s="27">
        <v>5</v>
      </c>
      <c r="I162" s="8"/>
      <c r="J162" s="27"/>
      <c r="K162" s="18"/>
      <c r="L162" s="27">
        <v>5</v>
      </c>
      <c r="M162" s="8">
        <v>55</v>
      </c>
      <c r="N162" s="27">
        <v>20</v>
      </c>
      <c r="O162" s="18">
        <v>80</v>
      </c>
      <c r="P162" s="28">
        <v>40</v>
      </c>
      <c r="Q162" s="18"/>
      <c r="R162" s="8">
        <f t="shared" si="28"/>
        <v>430</v>
      </c>
    </row>
    <row r="163" spans="1:18" ht="15.75" thickBot="1" x14ac:dyDescent="0.3">
      <c r="A163" s="55" t="s">
        <v>63</v>
      </c>
      <c r="B163" s="8">
        <v>240</v>
      </c>
      <c r="C163" s="27">
        <v>225</v>
      </c>
      <c r="D163" s="8">
        <v>115</v>
      </c>
      <c r="E163" s="27">
        <v>30</v>
      </c>
      <c r="F163" s="18">
        <v>225</v>
      </c>
      <c r="G163" s="8">
        <v>80</v>
      </c>
      <c r="H163" s="27">
        <v>70</v>
      </c>
      <c r="I163" s="8">
        <v>80</v>
      </c>
      <c r="J163" s="27">
        <v>135</v>
      </c>
      <c r="K163" s="18">
        <v>21</v>
      </c>
      <c r="L163" s="27">
        <v>16</v>
      </c>
      <c r="M163" s="8">
        <v>180</v>
      </c>
      <c r="N163" s="27">
        <v>115</v>
      </c>
      <c r="O163" s="18">
        <v>220</v>
      </c>
      <c r="P163" s="28">
        <v>20</v>
      </c>
      <c r="Q163" s="18"/>
      <c r="R163" s="8">
        <f t="shared" si="28"/>
        <v>1752</v>
      </c>
    </row>
    <row r="164" spans="1:18" x14ac:dyDescent="0.25">
      <c r="A164" s="19"/>
      <c r="B164" s="19">
        <f t="shared" ref="B164:P164" si="29">SUM(B156:B163)</f>
        <v>2264</v>
      </c>
      <c r="C164" s="19">
        <f t="shared" si="29"/>
        <v>1245</v>
      </c>
      <c r="D164" s="19">
        <f t="shared" si="29"/>
        <v>870</v>
      </c>
      <c r="E164" s="19">
        <f t="shared" si="29"/>
        <v>731</v>
      </c>
      <c r="F164" s="19">
        <f t="shared" si="29"/>
        <v>457</v>
      </c>
      <c r="G164" s="19">
        <f t="shared" si="29"/>
        <v>672</v>
      </c>
      <c r="H164" s="19">
        <f t="shared" si="29"/>
        <v>272</v>
      </c>
      <c r="I164" s="19">
        <f t="shared" si="29"/>
        <v>183</v>
      </c>
      <c r="J164" s="19">
        <f t="shared" si="29"/>
        <v>460</v>
      </c>
      <c r="K164" s="19">
        <f t="shared" si="29"/>
        <v>64</v>
      </c>
      <c r="L164" s="19">
        <f t="shared" si="29"/>
        <v>214</v>
      </c>
      <c r="M164" s="19">
        <f t="shared" si="29"/>
        <v>915</v>
      </c>
      <c r="N164" s="19">
        <f t="shared" si="29"/>
        <v>1021</v>
      </c>
      <c r="O164" s="19">
        <f t="shared" si="29"/>
        <v>2440</v>
      </c>
      <c r="P164" s="19">
        <f t="shared" si="29"/>
        <v>1085</v>
      </c>
      <c r="Q164" s="19"/>
      <c r="R164" s="19">
        <f>SUM(B164:O164)</f>
        <v>11808</v>
      </c>
    </row>
    <row r="165" spans="1: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8" spans="1: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8.75" x14ac:dyDescent="0.3">
      <c r="A169" s="2"/>
      <c r="B169" s="2"/>
      <c r="C169" s="31" t="s">
        <v>64</v>
      </c>
      <c r="D169" s="3"/>
      <c r="E169" s="3" t="s">
        <v>27</v>
      </c>
      <c r="F169" s="3"/>
      <c r="G169" s="4"/>
      <c r="H169" s="3" t="s">
        <v>0</v>
      </c>
      <c r="I169" s="3"/>
      <c r="J169" s="3"/>
      <c r="K169" s="5"/>
      <c r="L169" s="3"/>
      <c r="M169" s="2"/>
      <c r="N169" s="2"/>
      <c r="O169" s="2"/>
      <c r="P169" s="2"/>
      <c r="Q169" s="2"/>
      <c r="R169" s="2"/>
    </row>
    <row r="170" spans="1:18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75" thickBot="1" x14ac:dyDescent="0.3">
      <c r="A171" s="1"/>
      <c r="B171" s="6" t="s">
        <v>1</v>
      </c>
      <c r="C171" s="7" t="s">
        <v>2</v>
      </c>
      <c r="D171" s="7" t="s">
        <v>3</v>
      </c>
      <c r="E171" s="7" t="s">
        <v>4</v>
      </c>
      <c r="F171" s="7" t="s">
        <v>5</v>
      </c>
      <c r="G171" s="7" t="s">
        <v>6</v>
      </c>
      <c r="H171" s="7" t="s">
        <v>7</v>
      </c>
      <c r="I171" s="7" t="s">
        <v>8</v>
      </c>
      <c r="J171" s="7" t="s">
        <v>9</v>
      </c>
      <c r="K171" s="7" t="s">
        <v>10</v>
      </c>
      <c r="L171" s="7" t="s">
        <v>11</v>
      </c>
      <c r="M171" s="7" t="s">
        <v>12</v>
      </c>
      <c r="N171" s="7" t="s">
        <v>13</v>
      </c>
      <c r="O171" s="7" t="s">
        <v>14</v>
      </c>
      <c r="P171" s="7" t="s">
        <v>15</v>
      </c>
      <c r="Q171" s="7" t="s">
        <v>16</v>
      </c>
      <c r="R171" s="7" t="s">
        <v>17</v>
      </c>
    </row>
    <row r="172" spans="1:18" ht="15.75" thickBot="1" x14ac:dyDescent="0.3">
      <c r="A172" s="32">
        <v>43284</v>
      </c>
      <c r="B172" s="8">
        <v>3500</v>
      </c>
      <c r="C172" s="8">
        <v>800</v>
      </c>
      <c r="D172" s="8">
        <v>350</v>
      </c>
      <c r="E172" s="8">
        <v>200</v>
      </c>
      <c r="F172" s="8">
        <v>350</v>
      </c>
      <c r="G172" s="8">
        <v>300</v>
      </c>
      <c r="H172" s="8">
        <v>100</v>
      </c>
      <c r="I172" s="8">
        <v>25</v>
      </c>
      <c r="J172" s="8">
        <v>120</v>
      </c>
      <c r="K172" s="8">
        <v>50</v>
      </c>
      <c r="L172" s="8">
        <v>200</v>
      </c>
      <c r="M172" s="8">
        <v>500</v>
      </c>
      <c r="N172" s="8">
        <v>400</v>
      </c>
      <c r="O172" s="8">
        <v>1000</v>
      </c>
      <c r="P172" s="8">
        <v>600</v>
      </c>
      <c r="Q172" s="8"/>
      <c r="R172" s="8">
        <f>SUM(B172:O172)</f>
        <v>7895</v>
      </c>
    </row>
    <row r="173" spans="1:18" ht="15.75" thickBot="1" x14ac:dyDescent="0.3">
      <c r="A173" s="32">
        <v>43291</v>
      </c>
      <c r="B173" s="9">
        <v>2800</v>
      </c>
      <c r="C173" s="10">
        <v>500</v>
      </c>
      <c r="D173" s="10">
        <v>700</v>
      </c>
      <c r="E173" s="10">
        <v>150</v>
      </c>
      <c r="F173" s="10">
        <v>320</v>
      </c>
      <c r="G173" s="10">
        <v>340</v>
      </c>
      <c r="H173" s="10">
        <v>250</v>
      </c>
      <c r="I173" s="10">
        <v>100</v>
      </c>
      <c r="J173" s="10">
        <v>325</v>
      </c>
      <c r="K173" s="10">
        <v>60</v>
      </c>
      <c r="L173" s="10">
        <v>400</v>
      </c>
      <c r="M173" s="10">
        <v>250</v>
      </c>
      <c r="N173" s="10">
        <v>325</v>
      </c>
      <c r="O173" s="10">
        <v>900</v>
      </c>
      <c r="P173" s="10">
        <v>400</v>
      </c>
      <c r="Q173" s="11"/>
      <c r="R173" s="8">
        <f t="shared" ref="R173:R176" si="30">SUM(B173:O173)</f>
        <v>7420</v>
      </c>
    </row>
    <row r="174" spans="1:18" ht="15.75" thickBot="1" x14ac:dyDescent="0.3">
      <c r="A174" s="32">
        <v>43298</v>
      </c>
      <c r="B174" s="9">
        <v>2800</v>
      </c>
      <c r="C174" s="10">
        <v>600</v>
      </c>
      <c r="D174" s="10">
        <v>550</v>
      </c>
      <c r="E174" s="10">
        <v>680</v>
      </c>
      <c r="F174" s="11">
        <v>500</v>
      </c>
      <c r="G174" s="10">
        <v>224</v>
      </c>
      <c r="H174" s="10">
        <v>370</v>
      </c>
      <c r="I174" s="10">
        <v>325</v>
      </c>
      <c r="J174" s="10">
        <v>280</v>
      </c>
      <c r="K174" s="11">
        <v>100</v>
      </c>
      <c r="L174" s="10">
        <v>500</v>
      </c>
      <c r="M174" s="10">
        <v>180</v>
      </c>
      <c r="N174" s="10">
        <v>455</v>
      </c>
      <c r="O174" s="11">
        <v>2800</v>
      </c>
      <c r="P174" s="11">
        <v>800</v>
      </c>
      <c r="Q174" s="11"/>
      <c r="R174" s="8">
        <f t="shared" si="30"/>
        <v>10364</v>
      </c>
    </row>
    <row r="175" spans="1:18" ht="15.75" thickBot="1" x14ac:dyDescent="0.3">
      <c r="A175" s="32">
        <v>43305</v>
      </c>
      <c r="B175" s="12">
        <v>2300</v>
      </c>
      <c r="C175" s="13">
        <v>330</v>
      </c>
      <c r="D175" s="13">
        <v>450</v>
      </c>
      <c r="E175" s="13">
        <v>356</v>
      </c>
      <c r="F175" s="14">
        <v>560</v>
      </c>
      <c r="G175" s="13">
        <v>450</v>
      </c>
      <c r="H175" s="13">
        <v>100</v>
      </c>
      <c r="I175" s="13">
        <v>270</v>
      </c>
      <c r="J175" s="13">
        <v>335</v>
      </c>
      <c r="K175" s="14">
        <v>100</v>
      </c>
      <c r="L175" s="13">
        <v>275</v>
      </c>
      <c r="M175" s="13">
        <v>250</v>
      </c>
      <c r="N175" s="13">
        <v>335</v>
      </c>
      <c r="O175" s="14">
        <v>1200</v>
      </c>
      <c r="P175" s="14">
        <v>500</v>
      </c>
      <c r="Q175" s="14"/>
      <c r="R175" s="8">
        <f t="shared" si="30"/>
        <v>7311</v>
      </c>
    </row>
    <row r="176" spans="1:18" ht="15.75" thickBot="1" x14ac:dyDescent="0.3">
      <c r="A176" s="32">
        <v>43312</v>
      </c>
      <c r="B176" s="15">
        <v>2000</v>
      </c>
      <c r="C176" s="8">
        <v>225</v>
      </c>
      <c r="D176" s="16">
        <v>315</v>
      </c>
      <c r="E176" s="8">
        <v>380</v>
      </c>
      <c r="F176" s="17">
        <v>370</v>
      </c>
      <c r="G176" s="8">
        <v>250</v>
      </c>
      <c r="H176" s="16">
        <v>10</v>
      </c>
      <c r="I176" s="8">
        <v>225</v>
      </c>
      <c r="J176" s="16">
        <v>328</v>
      </c>
      <c r="K176" s="18">
        <v>120</v>
      </c>
      <c r="L176" s="16">
        <v>310</v>
      </c>
      <c r="M176" s="8">
        <v>290</v>
      </c>
      <c r="N176" s="16">
        <v>379</v>
      </c>
      <c r="O176" s="18">
        <v>700</v>
      </c>
      <c r="P176" s="17">
        <v>450</v>
      </c>
      <c r="Q176" s="18"/>
      <c r="R176" s="8">
        <f t="shared" si="30"/>
        <v>5902</v>
      </c>
    </row>
    <row r="177" spans="1:18" x14ac:dyDescent="0.25">
      <c r="A177" s="19"/>
      <c r="B177" s="23">
        <f t="shared" ref="B177:P177" si="31">SUM(B172:B176)</f>
        <v>13400</v>
      </c>
      <c r="C177" s="23">
        <f t="shared" si="31"/>
        <v>2455</v>
      </c>
      <c r="D177" s="23">
        <f t="shared" si="31"/>
        <v>2365</v>
      </c>
      <c r="E177" s="23">
        <f t="shared" si="31"/>
        <v>1766</v>
      </c>
      <c r="F177" s="23">
        <f t="shared" si="31"/>
        <v>2100</v>
      </c>
      <c r="G177" s="23">
        <f t="shared" si="31"/>
        <v>1564</v>
      </c>
      <c r="H177" s="23">
        <f t="shared" si="31"/>
        <v>830</v>
      </c>
      <c r="I177" s="23">
        <f t="shared" si="31"/>
        <v>945</v>
      </c>
      <c r="J177" s="23">
        <f t="shared" si="31"/>
        <v>1388</v>
      </c>
      <c r="K177" s="23">
        <f t="shared" si="31"/>
        <v>430</v>
      </c>
      <c r="L177" s="23">
        <f t="shared" si="31"/>
        <v>1685</v>
      </c>
      <c r="M177" s="23">
        <f t="shared" si="31"/>
        <v>1470</v>
      </c>
      <c r="N177" s="23">
        <f t="shared" si="31"/>
        <v>1894</v>
      </c>
      <c r="O177" s="23">
        <f t="shared" si="31"/>
        <v>6600</v>
      </c>
      <c r="P177" s="23">
        <f t="shared" si="31"/>
        <v>2750</v>
      </c>
      <c r="Q177" s="23"/>
      <c r="R177" s="23">
        <f>SUM(B177:O177)</f>
        <v>38892</v>
      </c>
    </row>
    <row r="178" spans="1: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9.5" thickBot="1" x14ac:dyDescent="0.35">
      <c r="A181" s="62"/>
      <c r="B181" s="63"/>
      <c r="C181" s="63" t="s">
        <v>64</v>
      </c>
      <c r="D181" s="63"/>
      <c r="E181" s="63" t="s">
        <v>62</v>
      </c>
      <c r="F181" s="63"/>
      <c r="G181" s="63"/>
      <c r="H181" s="63" t="s">
        <v>0</v>
      </c>
      <c r="I181" s="63"/>
      <c r="J181" s="63"/>
      <c r="K181" s="62"/>
      <c r="L181" s="62"/>
      <c r="M181" s="62"/>
      <c r="N181" s="62"/>
      <c r="O181" s="62"/>
      <c r="P181" s="62"/>
      <c r="Q181" s="62"/>
      <c r="R181" s="62"/>
    </row>
    <row r="182" spans="1:18" ht="15.75" thickBot="1" x14ac:dyDescent="0.3">
      <c r="A182" s="62"/>
      <c r="B182" s="64" t="s">
        <v>1</v>
      </c>
      <c r="C182" s="65" t="s">
        <v>2</v>
      </c>
      <c r="D182" s="65" t="s">
        <v>3</v>
      </c>
      <c r="E182" s="65" t="s">
        <v>4</v>
      </c>
      <c r="F182" s="65" t="s">
        <v>5</v>
      </c>
      <c r="G182" s="65" t="s">
        <v>6</v>
      </c>
      <c r="H182" s="65" t="s">
        <v>7</v>
      </c>
      <c r="I182" s="65" t="s">
        <v>8</v>
      </c>
      <c r="J182" s="65" t="s">
        <v>9</v>
      </c>
      <c r="K182" s="65" t="s">
        <v>10</v>
      </c>
      <c r="L182" s="65" t="s">
        <v>11</v>
      </c>
      <c r="M182" s="65" t="s">
        <v>12</v>
      </c>
      <c r="N182" s="65" t="s">
        <v>13</v>
      </c>
      <c r="O182" s="65" t="s">
        <v>14</v>
      </c>
      <c r="P182" s="65" t="s">
        <v>15</v>
      </c>
      <c r="Q182" s="65" t="s">
        <v>16</v>
      </c>
      <c r="R182" s="65" t="s">
        <v>17</v>
      </c>
    </row>
    <row r="183" spans="1:18" ht="15.75" thickBot="1" x14ac:dyDescent="0.3">
      <c r="A183" s="66">
        <v>43294</v>
      </c>
      <c r="B183" s="67">
        <v>550</v>
      </c>
      <c r="C183" s="67">
        <v>400</v>
      </c>
      <c r="D183" s="67">
        <v>350</v>
      </c>
      <c r="E183" s="67">
        <v>150</v>
      </c>
      <c r="F183" s="67">
        <v>200</v>
      </c>
      <c r="G183" s="67">
        <v>150</v>
      </c>
      <c r="H183" s="67">
        <v>30</v>
      </c>
      <c r="I183" s="67">
        <v>50</v>
      </c>
      <c r="J183" s="67">
        <v>40</v>
      </c>
      <c r="K183" s="67">
        <v>5</v>
      </c>
      <c r="L183" s="67">
        <v>30</v>
      </c>
      <c r="M183" s="67">
        <v>100</v>
      </c>
      <c r="N183" s="67">
        <v>200</v>
      </c>
      <c r="O183" s="67">
        <v>600</v>
      </c>
      <c r="P183" s="67">
        <v>400</v>
      </c>
      <c r="Q183" s="67"/>
      <c r="R183" s="67">
        <f>SUM(B183:O183)</f>
        <v>2855</v>
      </c>
    </row>
    <row r="184" spans="1:18" ht="15.75" thickBot="1" x14ac:dyDescent="0.3">
      <c r="A184" s="66">
        <v>43308</v>
      </c>
      <c r="B184" s="68">
        <v>700</v>
      </c>
      <c r="C184" s="69">
        <v>600</v>
      </c>
      <c r="D184" s="69">
        <v>250</v>
      </c>
      <c r="E184" s="69">
        <v>170</v>
      </c>
      <c r="F184" s="69">
        <v>60</v>
      </c>
      <c r="G184" s="69">
        <v>150</v>
      </c>
      <c r="H184" s="69">
        <v>30</v>
      </c>
      <c r="I184" s="69">
        <v>25</v>
      </c>
      <c r="J184" s="69">
        <v>30</v>
      </c>
      <c r="K184" s="69">
        <v>15</v>
      </c>
      <c r="L184" s="69">
        <v>70</v>
      </c>
      <c r="M184" s="69">
        <v>150</v>
      </c>
      <c r="N184" s="69">
        <v>300</v>
      </c>
      <c r="O184" s="69">
        <v>1500</v>
      </c>
      <c r="P184" s="69">
        <v>600</v>
      </c>
      <c r="Q184" s="70"/>
      <c r="R184" s="67">
        <f>SUM(B184:O184)</f>
        <v>4050</v>
      </c>
    </row>
    <row r="185" spans="1:18" ht="15.75" thickBot="1" x14ac:dyDescent="0.3">
      <c r="A185" s="66"/>
      <c r="B185" s="68"/>
      <c r="C185" s="69"/>
      <c r="D185" s="69"/>
      <c r="E185" s="69"/>
      <c r="F185" s="70"/>
      <c r="G185" s="69"/>
      <c r="H185" s="69"/>
      <c r="I185" s="69"/>
      <c r="J185" s="69"/>
      <c r="K185" s="70"/>
      <c r="L185" s="69"/>
      <c r="M185" s="69"/>
      <c r="N185" s="69"/>
      <c r="O185" s="70"/>
      <c r="P185" s="70"/>
      <c r="Q185" s="70"/>
      <c r="R185" s="67"/>
    </row>
    <row r="186" spans="1:18" ht="15.75" thickBot="1" x14ac:dyDescent="0.3">
      <c r="A186" s="62"/>
      <c r="B186" s="71"/>
      <c r="C186" s="72"/>
      <c r="D186" s="72"/>
      <c r="E186" s="72"/>
      <c r="F186" s="73"/>
      <c r="G186" s="72"/>
      <c r="H186" s="72"/>
      <c r="I186" s="72"/>
      <c r="J186" s="72"/>
      <c r="K186" s="73"/>
      <c r="L186" s="72"/>
      <c r="M186" s="72"/>
      <c r="N186" s="72"/>
      <c r="O186" s="73"/>
      <c r="P186" s="73"/>
      <c r="Q186" s="73"/>
      <c r="R186" s="67"/>
    </row>
    <row r="187" spans="1:18" ht="15.75" thickBot="1" x14ac:dyDescent="0.3">
      <c r="A187" s="74" t="s">
        <v>17</v>
      </c>
      <c r="B187" s="57">
        <f t="shared" ref="B187:P187" si="32">SUM(B183:B186)</f>
        <v>1250</v>
      </c>
      <c r="C187" s="58">
        <f t="shared" si="32"/>
        <v>1000</v>
      </c>
      <c r="D187" s="59">
        <f t="shared" si="32"/>
        <v>600</v>
      </c>
      <c r="E187" s="58">
        <f t="shared" si="32"/>
        <v>320</v>
      </c>
      <c r="F187" s="60">
        <f t="shared" si="32"/>
        <v>260</v>
      </c>
      <c r="G187" s="58">
        <f t="shared" si="32"/>
        <v>300</v>
      </c>
      <c r="H187" s="59">
        <f t="shared" si="32"/>
        <v>60</v>
      </c>
      <c r="I187" s="58">
        <f t="shared" si="32"/>
        <v>75</v>
      </c>
      <c r="J187" s="59">
        <f t="shared" si="32"/>
        <v>70</v>
      </c>
      <c r="K187" s="61">
        <f t="shared" si="32"/>
        <v>20</v>
      </c>
      <c r="L187" s="59">
        <f t="shared" si="32"/>
        <v>100</v>
      </c>
      <c r="M187" s="58">
        <f t="shared" si="32"/>
        <v>250</v>
      </c>
      <c r="N187" s="59">
        <f t="shared" si="32"/>
        <v>500</v>
      </c>
      <c r="O187" s="61">
        <f t="shared" si="32"/>
        <v>2100</v>
      </c>
      <c r="P187" s="60">
        <f t="shared" si="32"/>
        <v>1000</v>
      </c>
      <c r="Q187" s="61"/>
      <c r="R187" s="58">
        <f>SUM(B187:O187)</f>
        <v>6905</v>
      </c>
    </row>
    <row r="188" spans="1:18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8.75" x14ac:dyDescent="0.3">
      <c r="A190" s="2"/>
      <c r="B190" s="2"/>
      <c r="C190" s="20" t="s">
        <v>64</v>
      </c>
      <c r="D190" s="20"/>
      <c r="E190" s="20" t="s">
        <v>27</v>
      </c>
      <c r="F190" s="20"/>
      <c r="G190" s="4"/>
      <c r="H190" s="20" t="s">
        <v>18</v>
      </c>
      <c r="I190" s="20"/>
      <c r="J190" s="20"/>
      <c r="K190" s="2"/>
      <c r="L190" s="4"/>
      <c r="M190" s="2"/>
      <c r="N190" s="2"/>
      <c r="O190" s="2"/>
      <c r="P190" s="2"/>
      <c r="Q190" s="2"/>
      <c r="R190" s="2"/>
    </row>
    <row r="191" spans="1:18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75" thickBot="1" x14ac:dyDescent="0.3">
      <c r="A192" s="1"/>
      <c r="B192" s="21" t="s">
        <v>1</v>
      </c>
      <c r="C192" s="22" t="s">
        <v>2</v>
      </c>
      <c r="D192" s="21" t="s">
        <v>3</v>
      </c>
      <c r="E192" s="22" t="s">
        <v>4</v>
      </c>
      <c r="F192" s="21" t="s">
        <v>5</v>
      </c>
      <c r="G192" s="21" t="s">
        <v>6</v>
      </c>
      <c r="H192" s="22" t="s">
        <v>7</v>
      </c>
      <c r="I192" s="21" t="s">
        <v>8</v>
      </c>
      <c r="J192" s="22" t="s">
        <v>9</v>
      </c>
      <c r="K192" s="21" t="s">
        <v>10</v>
      </c>
      <c r="L192" s="22" t="s">
        <v>11</v>
      </c>
      <c r="M192" s="21" t="s">
        <v>12</v>
      </c>
      <c r="N192" s="22" t="s">
        <v>13</v>
      </c>
      <c r="O192" s="21" t="s">
        <v>14</v>
      </c>
      <c r="P192" s="22" t="s">
        <v>15</v>
      </c>
      <c r="Q192" s="21" t="s">
        <v>16</v>
      </c>
      <c r="R192" s="22" t="s">
        <v>17</v>
      </c>
    </row>
    <row r="193" spans="1:18" ht="15.75" thickBot="1" x14ac:dyDescent="0.3">
      <c r="A193" s="23" t="s">
        <v>19</v>
      </c>
      <c r="B193" s="12">
        <v>410</v>
      </c>
      <c r="C193" s="24">
        <v>300</v>
      </c>
      <c r="D193" s="12">
        <v>235</v>
      </c>
      <c r="E193" s="24">
        <v>330</v>
      </c>
      <c r="F193" s="25"/>
      <c r="G193" s="12">
        <v>125</v>
      </c>
      <c r="H193" s="24">
        <v>16</v>
      </c>
      <c r="I193" s="12"/>
      <c r="J193" s="24">
        <v>170</v>
      </c>
      <c r="K193" s="25"/>
      <c r="L193" s="24">
        <v>25</v>
      </c>
      <c r="M193" s="12">
        <v>145</v>
      </c>
      <c r="N193" s="24">
        <v>200</v>
      </c>
      <c r="O193" s="25">
        <v>400</v>
      </c>
      <c r="P193" s="26">
        <v>250</v>
      </c>
      <c r="Q193" s="25"/>
      <c r="R193" s="8">
        <f>SUM(B193:O193)</f>
        <v>2356</v>
      </c>
    </row>
    <row r="194" spans="1:18" ht="15.75" thickBot="1" x14ac:dyDescent="0.3">
      <c r="A194" s="23" t="s">
        <v>20</v>
      </c>
      <c r="B194" s="8">
        <v>420</v>
      </c>
      <c r="C194" s="27">
        <v>295</v>
      </c>
      <c r="D194" s="8">
        <v>125</v>
      </c>
      <c r="E194" s="27">
        <v>130</v>
      </c>
      <c r="F194" s="8">
        <v>80</v>
      </c>
      <c r="G194" s="8">
        <v>190</v>
      </c>
      <c r="H194" s="27">
        <v>70</v>
      </c>
      <c r="I194" s="8"/>
      <c r="J194" s="27"/>
      <c r="K194" s="8"/>
      <c r="L194" s="27">
        <v>25</v>
      </c>
      <c r="M194" s="8">
        <v>185</v>
      </c>
      <c r="N194" s="27">
        <v>315</v>
      </c>
      <c r="O194" s="8">
        <v>350</v>
      </c>
      <c r="P194" s="27">
        <v>250</v>
      </c>
      <c r="Q194" s="18"/>
      <c r="R194" s="8">
        <f t="shared" ref="R194:R198" si="33">SUM(B194:O194)</f>
        <v>2185</v>
      </c>
    </row>
    <row r="195" spans="1:18" ht="15.75" thickBot="1" x14ac:dyDescent="0.3">
      <c r="A195" s="23" t="s">
        <v>21</v>
      </c>
      <c r="B195" s="12">
        <v>260</v>
      </c>
      <c r="C195" s="24">
        <v>125</v>
      </c>
      <c r="D195" s="12">
        <v>30</v>
      </c>
      <c r="E195" s="24">
        <v>47</v>
      </c>
      <c r="F195" s="25">
        <v>35</v>
      </c>
      <c r="G195" s="12">
        <v>75</v>
      </c>
      <c r="H195" s="24">
        <v>24</v>
      </c>
      <c r="I195" s="12">
        <v>25</v>
      </c>
      <c r="J195" s="24">
        <v>20</v>
      </c>
      <c r="K195" s="25"/>
      <c r="L195" s="24">
        <v>35</v>
      </c>
      <c r="M195" s="12">
        <v>130</v>
      </c>
      <c r="N195" s="24">
        <v>100</v>
      </c>
      <c r="O195" s="25">
        <v>300</v>
      </c>
      <c r="P195" s="26">
        <v>200</v>
      </c>
      <c r="Q195" s="25"/>
      <c r="R195" s="8">
        <f>SUM(B195:O195)</f>
        <v>1206</v>
      </c>
    </row>
    <row r="196" spans="1:18" ht="15.75" thickBot="1" x14ac:dyDescent="0.3">
      <c r="A196" s="23" t="s">
        <v>22</v>
      </c>
      <c r="B196" s="8">
        <v>795</v>
      </c>
      <c r="C196" s="27">
        <v>75</v>
      </c>
      <c r="D196" s="8">
        <v>125</v>
      </c>
      <c r="E196" s="27">
        <v>120</v>
      </c>
      <c r="F196" s="18">
        <v>55</v>
      </c>
      <c r="G196" s="8">
        <v>105</v>
      </c>
      <c r="H196" s="27">
        <v>25</v>
      </c>
      <c r="I196" s="8">
        <v>15</v>
      </c>
      <c r="J196" s="27">
        <v>10</v>
      </c>
      <c r="K196" s="18">
        <v>5</v>
      </c>
      <c r="L196" s="27">
        <v>15</v>
      </c>
      <c r="M196" s="8">
        <v>60</v>
      </c>
      <c r="N196" s="27">
        <v>110</v>
      </c>
      <c r="O196" s="18">
        <v>600</v>
      </c>
      <c r="P196" s="28">
        <v>200</v>
      </c>
      <c r="Q196" s="18"/>
      <c r="R196" s="8">
        <f t="shared" si="33"/>
        <v>2115</v>
      </c>
    </row>
    <row r="197" spans="1:18" ht="15.75" thickBot="1" x14ac:dyDescent="0.3">
      <c r="A197" s="23" t="s">
        <v>23</v>
      </c>
      <c r="B197" s="12">
        <v>375</v>
      </c>
      <c r="C197" s="24">
        <v>320</v>
      </c>
      <c r="D197" s="12">
        <v>105</v>
      </c>
      <c r="E197" s="24">
        <v>20</v>
      </c>
      <c r="F197" s="25"/>
      <c r="G197" s="12">
        <v>55</v>
      </c>
      <c r="H197" s="24">
        <v>20</v>
      </c>
      <c r="I197" s="12"/>
      <c r="J197" s="24">
        <v>21</v>
      </c>
      <c r="K197" s="25"/>
      <c r="L197" s="24"/>
      <c r="M197" s="12">
        <v>45</v>
      </c>
      <c r="N197" s="24">
        <v>35</v>
      </c>
      <c r="O197" s="25">
        <v>250</v>
      </c>
      <c r="P197" s="26"/>
      <c r="Q197" s="25"/>
      <c r="R197" s="8">
        <f t="shared" si="33"/>
        <v>1246</v>
      </c>
    </row>
    <row r="198" spans="1:18" ht="15.75" thickBot="1" x14ac:dyDescent="0.3">
      <c r="A198" s="23" t="s">
        <v>24</v>
      </c>
      <c r="B198" s="8">
        <v>390</v>
      </c>
      <c r="C198" s="27">
        <v>235</v>
      </c>
      <c r="D198" s="8">
        <v>195</v>
      </c>
      <c r="E198" s="27">
        <v>100</v>
      </c>
      <c r="F198" s="18">
        <v>75</v>
      </c>
      <c r="G198" s="8">
        <v>120</v>
      </c>
      <c r="H198" s="27">
        <v>90</v>
      </c>
      <c r="I198" s="8">
        <v>60</v>
      </c>
      <c r="J198" s="27">
        <v>110</v>
      </c>
      <c r="K198" s="18">
        <v>50</v>
      </c>
      <c r="L198" s="27">
        <v>100</v>
      </c>
      <c r="M198" s="8">
        <v>300</v>
      </c>
      <c r="N198" s="27">
        <v>255</v>
      </c>
      <c r="O198" s="18">
        <v>410</v>
      </c>
      <c r="P198" s="28">
        <v>250</v>
      </c>
      <c r="Q198" s="18"/>
      <c r="R198" s="8">
        <f t="shared" si="33"/>
        <v>2490</v>
      </c>
    </row>
    <row r="199" spans="1:18" ht="15.75" thickBot="1" x14ac:dyDescent="0.3">
      <c r="A199" s="23" t="s">
        <v>25</v>
      </c>
      <c r="B199" s="8">
        <v>250</v>
      </c>
      <c r="C199" s="27">
        <v>25</v>
      </c>
      <c r="D199" s="8"/>
      <c r="E199" s="27">
        <v>25</v>
      </c>
      <c r="F199" s="18"/>
      <c r="G199" s="8">
        <v>35</v>
      </c>
      <c r="H199" s="27">
        <v>10</v>
      </c>
      <c r="I199" s="8"/>
      <c r="J199" s="27"/>
      <c r="K199" s="18"/>
      <c r="L199" s="27">
        <v>10</v>
      </c>
      <c r="M199" s="8">
        <v>60</v>
      </c>
      <c r="N199" s="27">
        <v>35</v>
      </c>
      <c r="O199" s="18">
        <v>100</v>
      </c>
      <c r="P199" s="28">
        <v>50</v>
      </c>
      <c r="Q199" s="18"/>
      <c r="R199" s="8">
        <f>SUM(B199:O199)</f>
        <v>550</v>
      </c>
    </row>
    <row r="200" spans="1:18" ht="15.75" thickBot="1" x14ac:dyDescent="0.3">
      <c r="A200" s="55" t="s">
        <v>63</v>
      </c>
      <c r="B200" s="8">
        <v>330</v>
      </c>
      <c r="C200" s="27">
        <v>255</v>
      </c>
      <c r="D200" s="8">
        <v>135</v>
      </c>
      <c r="E200" s="27">
        <v>20</v>
      </c>
      <c r="F200" s="18">
        <v>250</v>
      </c>
      <c r="G200" s="8">
        <v>100</v>
      </c>
      <c r="H200" s="27">
        <v>100</v>
      </c>
      <c r="I200" s="8">
        <v>95</v>
      </c>
      <c r="J200" s="27">
        <v>115</v>
      </c>
      <c r="K200" s="18">
        <v>22</v>
      </c>
      <c r="L200" s="27">
        <v>17</v>
      </c>
      <c r="M200" s="8">
        <v>155</v>
      </c>
      <c r="N200" s="27">
        <v>135</v>
      </c>
      <c r="O200" s="18">
        <v>230</v>
      </c>
      <c r="P200" s="28">
        <v>150</v>
      </c>
      <c r="Q200" s="18"/>
      <c r="R200" s="8">
        <f>SUM(B200:O200)</f>
        <v>1959</v>
      </c>
    </row>
    <row r="201" spans="1:18" x14ac:dyDescent="0.25">
      <c r="A201" s="133"/>
      <c r="B201" s="133">
        <f t="shared" ref="B201:P201" si="34">SUM(B193:B200)</f>
        <v>3230</v>
      </c>
      <c r="C201" s="133">
        <f t="shared" si="34"/>
        <v>1630</v>
      </c>
      <c r="D201" s="133">
        <f t="shared" si="34"/>
        <v>950</v>
      </c>
      <c r="E201" s="133">
        <f t="shared" si="34"/>
        <v>792</v>
      </c>
      <c r="F201" s="133">
        <f t="shared" si="34"/>
        <v>495</v>
      </c>
      <c r="G201" s="133">
        <f t="shared" si="34"/>
        <v>805</v>
      </c>
      <c r="H201" s="133">
        <f t="shared" si="34"/>
        <v>355</v>
      </c>
      <c r="I201" s="133">
        <f t="shared" si="34"/>
        <v>195</v>
      </c>
      <c r="J201" s="133">
        <f t="shared" si="34"/>
        <v>446</v>
      </c>
      <c r="K201" s="133">
        <f t="shared" si="34"/>
        <v>77</v>
      </c>
      <c r="L201" s="133">
        <f t="shared" si="34"/>
        <v>227</v>
      </c>
      <c r="M201" s="133">
        <f t="shared" si="34"/>
        <v>1080</v>
      </c>
      <c r="N201" s="133">
        <f t="shared" si="34"/>
        <v>1185</v>
      </c>
      <c r="O201" s="133">
        <f t="shared" si="34"/>
        <v>2640</v>
      </c>
      <c r="P201" s="133">
        <f t="shared" si="34"/>
        <v>1350</v>
      </c>
      <c r="Q201" s="133"/>
      <c r="R201" s="133">
        <f>SUM(B201:O201)</f>
        <v>14107</v>
      </c>
    </row>
    <row r="204" spans="1:18" ht="18.75" x14ac:dyDescent="0.25">
      <c r="A204" s="83"/>
      <c r="B204" s="83"/>
      <c r="C204" s="84" t="s">
        <v>66</v>
      </c>
      <c r="D204" s="85"/>
      <c r="E204" s="85" t="s">
        <v>27</v>
      </c>
      <c r="F204" s="85"/>
      <c r="G204" s="86"/>
      <c r="H204" s="87" t="s">
        <v>0</v>
      </c>
      <c r="I204" s="85"/>
      <c r="J204" s="85"/>
      <c r="K204" s="88"/>
      <c r="L204" s="85"/>
      <c r="M204" s="83"/>
      <c r="N204" s="83"/>
      <c r="O204" s="83"/>
      <c r="P204" s="83"/>
      <c r="Q204" s="83"/>
      <c r="R204" s="83"/>
    </row>
    <row r="205" spans="1:18" ht="15.75" thickBot="1" x14ac:dyDescent="0.3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</row>
    <row r="206" spans="1:18" ht="15.75" thickBot="1" x14ac:dyDescent="0.3">
      <c r="A206" s="89"/>
      <c r="B206" s="6" t="s">
        <v>1</v>
      </c>
      <c r="C206" s="7" t="s">
        <v>2</v>
      </c>
      <c r="D206" s="7" t="s">
        <v>3</v>
      </c>
      <c r="E206" s="7" t="s">
        <v>4</v>
      </c>
      <c r="F206" s="7" t="s">
        <v>5</v>
      </c>
      <c r="G206" s="7" t="s">
        <v>6</v>
      </c>
      <c r="H206" s="7" t="s">
        <v>7</v>
      </c>
      <c r="I206" s="7" t="s">
        <v>8</v>
      </c>
      <c r="J206" s="7" t="s">
        <v>9</v>
      </c>
      <c r="K206" s="7" t="s">
        <v>10</v>
      </c>
      <c r="L206" s="7" t="s">
        <v>11</v>
      </c>
      <c r="M206" s="7" t="s">
        <v>12</v>
      </c>
      <c r="N206" s="7" t="s">
        <v>13</v>
      </c>
      <c r="O206" s="7" t="s">
        <v>14</v>
      </c>
      <c r="P206" s="7" t="s">
        <v>15</v>
      </c>
      <c r="Q206" s="7" t="s">
        <v>16</v>
      </c>
      <c r="R206" s="7" t="s">
        <v>17</v>
      </c>
    </row>
    <row r="207" spans="1:18" ht="15.75" thickBot="1" x14ac:dyDescent="0.3">
      <c r="A207" s="90">
        <v>43319</v>
      </c>
      <c r="B207" s="48">
        <v>4500</v>
      </c>
      <c r="C207" s="48">
        <v>800</v>
      </c>
      <c r="D207" s="48">
        <v>800</v>
      </c>
      <c r="E207" s="48">
        <v>550</v>
      </c>
      <c r="F207" s="48">
        <v>300</v>
      </c>
      <c r="G207" s="48">
        <v>1200</v>
      </c>
      <c r="H207" s="48">
        <v>250</v>
      </c>
      <c r="I207" s="48">
        <v>300</v>
      </c>
      <c r="J207" s="48">
        <v>350</v>
      </c>
      <c r="K207" s="48">
        <v>80</v>
      </c>
      <c r="L207" s="48">
        <v>450</v>
      </c>
      <c r="M207" s="48">
        <v>700</v>
      </c>
      <c r="N207" s="48">
        <v>700</v>
      </c>
      <c r="O207" s="48">
        <v>2500</v>
      </c>
      <c r="P207" s="48">
        <v>800</v>
      </c>
      <c r="Q207" s="48"/>
      <c r="R207" s="48">
        <f>SUM(B207:O207)</f>
        <v>13480</v>
      </c>
    </row>
    <row r="208" spans="1:18" ht="15.75" thickBot="1" x14ac:dyDescent="0.3">
      <c r="A208" s="90">
        <v>43326</v>
      </c>
      <c r="B208" s="49">
        <v>3800</v>
      </c>
      <c r="C208" s="50">
        <v>560</v>
      </c>
      <c r="D208" s="50">
        <v>900</v>
      </c>
      <c r="E208" s="50">
        <v>450</v>
      </c>
      <c r="F208" s="50">
        <v>400</v>
      </c>
      <c r="G208" s="50">
        <v>890</v>
      </c>
      <c r="H208" s="50">
        <v>400</v>
      </c>
      <c r="I208" s="50">
        <v>250</v>
      </c>
      <c r="J208" s="50">
        <v>400</v>
      </c>
      <c r="K208" s="50">
        <v>50</v>
      </c>
      <c r="L208" s="50">
        <v>380</v>
      </c>
      <c r="M208" s="50">
        <v>500</v>
      </c>
      <c r="N208" s="50">
        <v>600</v>
      </c>
      <c r="O208" s="50">
        <v>2500</v>
      </c>
      <c r="P208" s="50">
        <v>750</v>
      </c>
      <c r="Q208" s="50"/>
      <c r="R208" s="48">
        <f t="shared" ref="R208:R211" si="35">SUM(B208:O208)</f>
        <v>12080</v>
      </c>
    </row>
    <row r="209" spans="1:18" ht="15.75" thickBot="1" x14ac:dyDescent="0.3">
      <c r="A209" s="90">
        <v>43333</v>
      </c>
      <c r="B209" s="49">
        <v>3200</v>
      </c>
      <c r="C209" s="50">
        <v>650</v>
      </c>
      <c r="D209" s="50">
        <v>600</v>
      </c>
      <c r="E209" s="50">
        <v>700</v>
      </c>
      <c r="F209" s="50">
        <v>550</v>
      </c>
      <c r="G209" s="50">
        <v>650</v>
      </c>
      <c r="H209" s="50">
        <v>250</v>
      </c>
      <c r="I209" s="50">
        <v>450</v>
      </c>
      <c r="J209" s="50">
        <v>500</v>
      </c>
      <c r="K209" s="50">
        <v>250</v>
      </c>
      <c r="L209" s="50">
        <v>600</v>
      </c>
      <c r="M209" s="50">
        <v>550</v>
      </c>
      <c r="N209" s="50">
        <v>540</v>
      </c>
      <c r="O209" s="50">
        <v>2600</v>
      </c>
      <c r="P209" s="50">
        <v>1900</v>
      </c>
      <c r="Q209" s="50"/>
      <c r="R209" s="48">
        <f t="shared" si="35"/>
        <v>12090</v>
      </c>
    </row>
    <row r="210" spans="1:18" ht="15.75" thickBot="1" x14ac:dyDescent="0.3">
      <c r="A210" s="90">
        <v>43340</v>
      </c>
      <c r="B210" s="51">
        <v>5800</v>
      </c>
      <c r="C210" s="52">
        <v>557</v>
      </c>
      <c r="D210" s="52">
        <v>550</v>
      </c>
      <c r="E210" s="52">
        <v>650</v>
      </c>
      <c r="F210" s="52">
        <v>610</v>
      </c>
      <c r="G210" s="52">
        <v>670</v>
      </c>
      <c r="H210" s="52">
        <v>200</v>
      </c>
      <c r="I210" s="52">
        <v>325</v>
      </c>
      <c r="J210" s="52">
        <v>450</v>
      </c>
      <c r="K210" s="52">
        <v>190</v>
      </c>
      <c r="L210" s="52">
        <v>450</v>
      </c>
      <c r="M210" s="52">
        <v>500</v>
      </c>
      <c r="N210" s="52">
        <v>450</v>
      </c>
      <c r="O210" s="52">
        <v>1500</v>
      </c>
      <c r="P210" s="52">
        <v>800</v>
      </c>
      <c r="Q210" s="52"/>
      <c r="R210" s="48">
        <f t="shared" si="35"/>
        <v>12902</v>
      </c>
    </row>
    <row r="211" spans="1:18" ht="15.75" thickBot="1" x14ac:dyDescent="0.3">
      <c r="A211" s="91" t="s">
        <v>67</v>
      </c>
      <c r="B211" s="92">
        <v>1000</v>
      </c>
      <c r="C211" s="52">
        <v>1400</v>
      </c>
      <c r="D211" s="93">
        <v>250</v>
      </c>
      <c r="E211" s="52">
        <v>300</v>
      </c>
      <c r="F211" s="93">
        <v>200</v>
      </c>
      <c r="G211" s="52">
        <v>300</v>
      </c>
      <c r="H211" s="93">
        <v>100</v>
      </c>
      <c r="I211" s="52">
        <v>200</v>
      </c>
      <c r="J211" s="93">
        <v>145</v>
      </c>
      <c r="K211" s="52">
        <v>50</v>
      </c>
      <c r="L211" s="93">
        <v>225</v>
      </c>
      <c r="M211" s="52">
        <v>250</v>
      </c>
      <c r="N211" s="93">
        <v>300</v>
      </c>
      <c r="O211" s="52">
        <v>1000</v>
      </c>
      <c r="P211" s="93">
        <v>1200</v>
      </c>
      <c r="Q211" s="52"/>
      <c r="R211" s="48">
        <f t="shared" si="35"/>
        <v>5720</v>
      </c>
    </row>
    <row r="212" spans="1:18" ht="15.75" thickBot="1" x14ac:dyDescent="0.3">
      <c r="A212" s="91"/>
      <c r="B212" s="94">
        <f>SUM(B207:B211)</f>
        <v>18300</v>
      </c>
      <c r="C212" s="95">
        <f>SUM(C207:C211)</f>
        <v>3967</v>
      </c>
      <c r="D212" s="96">
        <f>SUM(D207:D211)</f>
        <v>3100</v>
      </c>
      <c r="E212" s="95">
        <f>SUM(E207:E211)</f>
        <v>2650</v>
      </c>
      <c r="F212" s="95">
        <f t="shared" ref="F212:P212" si="36">SUM(F207:F211)</f>
        <v>2060</v>
      </c>
      <c r="G212" s="95">
        <f t="shared" si="36"/>
        <v>3710</v>
      </c>
      <c r="H212" s="95">
        <f t="shared" si="36"/>
        <v>1200</v>
      </c>
      <c r="I212" s="95">
        <f t="shared" si="36"/>
        <v>1525</v>
      </c>
      <c r="J212" s="95">
        <f t="shared" si="36"/>
        <v>1845</v>
      </c>
      <c r="K212" s="95">
        <f t="shared" si="36"/>
        <v>620</v>
      </c>
      <c r="L212" s="95">
        <f t="shared" si="36"/>
        <v>2105</v>
      </c>
      <c r="M212" s="95">
        <f t="shared" si="36"/>
        <v>2500</v>
      </c>
      <c r="N212" s="95">
        <f t="shared" si="36"/>
        <v>2590</v>
      </c>
      <c r="O212" s="95">
        <f t="shared" si="36"/>
        <v>10100</v>
      </c>
      <c r="P212" s="95">
        <f t="shared" si="36"/>
        <v>5450</v>
      </c>
      <c r="Q212" s="95"/>
      <c r="R212" s="95">
        <f>SUM(R207:R211)</f>
        <v>56272</v>
      </c>
    </row>
    <row r="213" spans="1:18" x14ac:dyDescent="0.25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</row>
    <row r="214" spans="1:18" x14ac:dyDescent="0.25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</row>
    <row r="215" spans="1:18" x14ac:dyDescent="0.25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</row>
    <row r="216" spans="1:18" x14ac:dyDescent="0.25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</row>
    <row r="217" spans="1:18" x14ac:dyDescent="0.25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</row>
    <row r="218" spans="1:18" ht="18.75" x14ac:dyDescent="0.25">
      <c r="A218" s="83"/>
      <c r="B218" s="83"/>
      <c r="C218" s="84" t="s">
        <v>68</v>
      </c>
      <c r="D218" s="85"/>
      <c r="E218" s="85" t="s">
        <v>27</v>
      </c>
      <c r="F218" s="85"/>
      <c r="G218" s="86"/>
      <c r="H218" s="87" t="s">
        <v>0</v>
      </c>
      <c r="I218" s="85"/>
      <c r="J218" s="85"/>
      <c r="K218" s="88"/>
      <c r="L218" s="85"/>
      <c r="M218" s="83"/>
      <c r="N218" s="83"/>
      <c r="O218" s="83"/>
      <c r="P218" s="83"/>
      <c r="Q218" s="83"/>
      <c r="R218" s="83"/>
    </row>
    <row r="219" spans="1:18" ht="15.75" thickBot="1" x14ac:dyDescent="0.3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</row>
    <row r="220" spans="1:18" ht="15.75" thickBot="1" x14ac:dyDescent="0.3">
      <c r="A220" s="89"/>
      <c r="B220" s="6" t="s">
        <v>1</v>
      </c>
      <c r="C220" s="7" t="s">
        <v>2</v>
      </c>
      <c r="D220" s="7" t="s">
        <v>3</v>
      </c>
      <c r="E220" s="7" t="s">
        <v>4</v>
      </c>
      <c r="F220" s="7" t="s">
        <v>5</v>
      </c>
      <c r="G220" s="7" t="s">
        <v>6</v>
      </c>
      <c r="H220" s="7" t="s">
        <v>7</v>
      </c>
      <c r="I220" s="7" t="s">
        <v>8</v>
      </c>
      <c r="J220" s="7" t="s">
        <v>9</v>
      </c>
      <c r="K220" s="7" t="s">
        <v>10</v>
      </c>
      <c r="L220" s="7" t="s">
        <v>11</v>
      </c>
      <c r="M220" s="7" t="s">
        <v>12</v>
      </c>
      <c r="N220" s="7" t="s">
        <v>13</v>
      </c>
      <c r="O220" s="7" t="s">
        <v>14</v>
      </c>
      <c r="P220" s="7" t="s">
        <v>15</v>
      </c>
      <c r="Q220" s="7" t="s">
        <v>16</v>
      </c>
      <c r="R220" s="7" t="s">
        <v>17</v>
      </c>
    </row>
    <row r="221" spans="1:18" ht="15.75" thickBot="1" x14ac:dyDescent="0.3">
      <c r="A221" s="90">
        <v>43347</v>
      </c>
      <c r="B221" s="48">
        <v>3250</v>
      </c>
      <c r="C221" s="48">
        <v>650</v>
      </c>
      <c r="D221" s="48">
        <v>400</v>
      </c>
      <c r="E221" s="48">
        <v>250</v>
      </c>
      <c r="F221" s="48">
        <v>320</v>
      </c>
      <c r="G221" s="48">
        <v>350</v>
      </c>
      <c r="H221" s="48">
        <v>150</v>
      </c>
      <c r="I221" s="48">
        <v>50</v>
      </c>
      <c r="J221" s="48">
        <v>200</v>
      </c>
      <c r="K221" s="48">
        <v>75</v>
      </c>
      <c r="L221" s="48">
        <v>150</v>
      </c>
      <c r="M221" s="48">
        <v>600</v>
      </c>
      <c r="N221" s="48">
        <v>550</v>
      </c>
      <c r="O221" s="48">
        <v>1300</v>
      </c>
      <c r="P221" s="48">
        <v>700</v>
      </c>
      <c r="Q221" s="48"/>
      <c r="R221" s="48">
        <f>SUM(B221:O221)</f>
        <v>8295</v>
      </c>
    </row>
    <row r="222" spans="1:18" ht="15.75" thickBot="1" x14ac:dyDescent="0.3">
      <c r="A222" s="90">
        <v>43354</v>
      </c>
      <c r="B222" s="49">
        <v>2600</v>
      </c>
      <c r="C222" s="50">
        <v>350</v>
      </c>
      <c r="D222" s="50">
        <v>500</v>
      </c>
      <c r="E222" s="50">
        <v>200</v>
      </c>
      <c r="F222" s="50">
        <v>280</v>
      </c>
      <c r="G222" s="50">
        <v>420</v>
      </c>
      <c r="H222" s="50">
        <v>225</v>
      </c>
      <c r="I222" s="50">
        <v>150</v>
      </c>
      <c r="J222" s="50">
        <v>400</v>
      </c>
      <c r="K222" s="50">
        <v>80</v>
      </c>
      <c r="L222" s="50">
        <v>325</v>
      </c>
      <c r="M222" s="50">
        <v>350</v>
      </c>
      <c r="N222" s="50">
        <v>425</v>
      </c>
      <c r="O222" s="50">
        <v>1100</v>
      </c>
      <c r="P222" s="50">
        <v>500</v>
      </c>
      <c r="Q222" s="50"/>
      <c r="R222" s="48">
        <f t="shared" ref="R222:R225" si="37">SUM(B222:O222)</f>
        <v>7405</v>
      </c>
    </row>
    <row r="223" spans="1:18" ht="15.75" thickBot="1" x14ac:dyDescent="0.3">
      <c r="A223" s="90">
        <v>43361</v>
      </c>
      <c r="B223" s="49">
        <v>3400</v>
      </c>
      <c r="C223" s="50">
        <v>450</v>
      </c>
      <c r="D223" s="50">
        <v>475</v>
      </c>
      <c r="E223" s="50">
        <v>475</v>
      </c>
      <c r="F223" s="50">
        <v>435</v>
      </c>
      <c r="G223" s="50">
        <v>400</v>
      </c>
      <c r="H223" s="50">
        <v>325</v>
      </c>
      <c r="I223" s="50">
        <v>280</v>
      </c>
      <c r="J223" s="50">
        <v>350</v>
      </c>
      <c r="K223" s="50">
        <v>150</v>
      </c>
      <c r="L223" s="50">
        <v>450</v>
      </c>
      <c r="M223" s="50">
        <v>335</v>
      </c>
      <c r="N223" s="50">
        <v>630</v>
      </c>
      <c r="O223" s="50">
        <v>2500</v>
      </c>
      <c r="P223" s="50">
        <v>1200</v>
      </c>
      <c r="Q223" s="50"/>
      <c r="R223" s="48">
        <f t="shared" si="37"/>
        <v>10655</v>
      </c>
    </row>
    <row r="224" spans="1:18" ht="15.75" thickBot="1" x14ac:dyDescent="0.3">
      <c r="A224" s="90">
        <v>43368</v>
      </c>
      <c r="B224" s="51">
        <v>2800</v>
      </c>
      <c r="C224" s="52">
        <v>375</v>
      </c>
      <c r="D224" s="52">
        <v>380</v>
      </c>
      <c r="E224" s="52">
        <v>450</v>
      </c>
      <c r="F224" s="52">
        <v>350</v>
      </c>
      <c r="G224" s="52">
        <v>375</v>
      </c>
      <c r="H224" s="52">
        <v>150</v>
      </c>
      <c r="I224" s="52">
        <v>250</v>
      </c>
      <c r="J224" s="52">
        <v>275</v>
      </c>
      <c r="K224" s="52">
        <v>200</v>
      </c>
      <c r="L224" s="52">
        <v>345</v>
      </c>
      <c r="M224" s="52">
        <v>275</v>
      </c>
      <c r="N224" s="52">
        <v>410</v>
      </c>
      <c r="O224" s="52">
        <v>1800</v>
      </c>
      <c r="P224" s="52">
        <v>700</v>
      </c>
      <c r="Q224" s="52"/>
      <c r="R224" s="48">
        <f t="shared" si="37"/>
        <v>8435</v>
      </c>
    </row>
    <row r="225" spans="1:18" ht="15.75" thickBot="1" x14ac:dyDescent="0.3">
      <c r="A225" s="91" t="s">
        <v>69</v>
      </c>
      <c r="B225" s="99">
        <v>2500</v>
      </c>
      <c r="C225" s="48">
        <v>1500</v>
      </c>
      <c r="D225" s="100">
        <v>400</v>
      </c>
      <c r="E225" s="48">
        <v>300</v>
      </c>
      <c r="F225" s="100">
        <v>50</v>
      </c>
      <c r="G225" s="48">
        <v>400</v>
      </c>
      <c r="H225" s="100">
        <v>50</v>
      </c>
      <c r="I225" s="48">
        <v>200</v>
      </c>
      <c r="J225" s="100">
        <v>100</v>
      </c>
      <c r="K225" s="48">
        <v>50</v>
      </c>
      <c r="L225" s="100">
        <v>150</v>
      </c>
      <c r="M225" s="48">
        <v>150</v>
      </c>
      <c r="N225" s="100">
        <v>200</v>
      </c>
      <c r="O225" s="48">
        <v>500</v>
      </c>
      <c r="P225" s="100">
        <v>600</v>
      </c>
      <c r="Q225" s="48"/>
      <c r="R225" s="48">
        <f t="shared" si="37"/>
        <v>6550</v>
      </c>
    </row>
    <row r="226" spans="1:18" ht="15.75" thickBot="1" x14ac:dyDescent="0.3">
      <c r="A226" s="91" t="s">
        <v>70</v>
      </c>
      <c r="B226" s="93">
        <v>600</v>
      </c>
      <c r="C226" s="93">
        <v>200</v>
      </c>
      <c r="D226" s="93">
        <v>100</v>
      </c>
      <c r="E226" s="93">
        <v>100</v>
      </c>
      <c r="F226" s="93"/>
      <c r="G226" s="93">
        <v>200</v>
      </c>
      <c r="H226" s="93">
        <v>75</v>
      </c>
      <c r="I226" s="93"/>
      <c r="J226" s="93">
        <v>150</v>
      </c>
      <c r="K226" s="93">
        <v>10</v>
      </c>
      <c r="L226" s="93">
        <v>200</v>
      </c>
      <c r="M226" s="93">
        <v>100</v>
      </c>
      <c r="N226" s="93">
        <v>100</v>
      </c>
      <c r="O226" s="93">
        <v>300</v>
      </c>
      <c r="P226" s="93">
        <v>250</v>
      </c>
      <c r="Q226" s="93"/>
      <c r="R226" s="48">
        <f>SUM(B226:O226)</f>
        <v>2135</v>
      </c>
    </row>
    <row r="227" spans="1:18" x14ac:dyDescent="0.25">
      <c r="A227" s="97"/>
      <c r="B227" s="101">
        <f>SUM(B221:B226)</f>
        <v>15150</v>
      </c>
      <c r="C227" s="101">
        <f>SUM(C221:C226)</f>
        <v>3525</v>
      </c>
      <c r="D227" s="101">
        <f>SUM(D221:D226)</f>
        <v>2255</v>
      </c>
      <c r="E227" s="101">
        <f>SUM(E221:E226)</f>
        <v>1775</v>
      </c>
      <c r="F227" s="101">
        <f t="shared" ref="F227:I227" si="38">SUM(F221:F225)</f>
        <v>1435</v>
      </c>
      <c r="G227" s="101">
        <f>SUM(G221:G226)</f>
        <v>2145</v>
      </c>
      <c r="H227" s="101">
        <f>SUM(H221:H226)</f>
        <v>975</v>
      </c>
      <c r="I227" s="101">
        <f t="shared" si="38"/>
        <v>930</v>
      </c>
      <c r="J227" s="101">
        <f t="shared" ref="J227:P227" si="39">SUM(J221:J226)</f>
        <v>1475</v>
      </c>
      <c r="K227" s="101">
        <f t="shared" si="39"/>
        <v>565</v>
      </c>
      <c r="L227" s="101">
        <f t="shared" si="39"/>
        <v>1620</v>
      </c>
      <c r="M227" s="101">
        <f t="shared" si="39"/>
        <v>1810</v>
      </c>
      <c r="N227" s="101">
        <f t="shared" si="39"/>
        <v>2315</v>
      </c>
      <c r="O227" s="101">
        <f t="shared" si="39"/>
        <v>7500</v>
      </c>
      <c r="P227" s="101">
        <f t="shared" si="39"/>
        <v>3950</v>
      </c>
      <c r="Q227" s="101"/>
      <c r="R227" s="101">
        <f>SUM(B227:O227)</f>
        <v>43475</v>
      </c>
    </row>
    <row r="228" spans="1:18" x14ac:dyDescent="0.25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</row>
    <row r="229" spans="1:18" x14ac:dyDescent="0.25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</row>
    <row r="230" spans="1:18" x14ac:dyDescent="0.25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</row>
    <row r="231" spans="1:18" x14ac:dyDescent="0.25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</row>
    <row r="232" spans="1:18" ht="18.75" x14ac:dyDescent="0.25">
      <c r="A232" s="83"/>
      <c r="B232" s="83"/>
      <c r="C232" s="84" t="s">
        <v>71</v>
      </c>
      <c r="D232" s="85"/>
      <c r="E232" s="85" t="s">
        <v>27</v>
      </c>
      <c r="F232" s="85"/>
      <c r="G232" s="86"/>
      <c r="H232" s="87" t="s">
        <v>0</v>
      </c>
      <c r="I232" s="85"/>
      <c r="J232" s="85"/>
      <c r="K232" s="88"/>
      <c r="L232" s="85"/>
      <c r="M232" s="83"/>
      <c r="N232" s="83"/>
      <c r="O232" s="83"/>
      <c r="P232" s="83"/>
      <c r="Q232" s="83"/>
      <c r="R232" s="83"/>
    </row>
    <row r="233" spans="1:18" ht="15.75" thickBot="1" x14ac:dyDescent="0.3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</row>
    <row r="234" spans="1:18" ht="15.75" thickBot="1" x14ac:dyDescent="0.3">
      <c r="A234" s="89"/>
      <c r="B234" s="6" t="s">
        <v>1</v>
      </c>
      <c r="C234" s="7" t="s">
        <v>2</v>
      </c>
      <c r="D234" s="7" t="s">
        <v>3</v>
      </c>
      <c r="E234" s="7" t="s">
        <v>4</v>
      </c>
      <c r="F234" s="7" t="s">
        <v>5</v>
      </c>
      <c r="G234" s="7" t="s">
        <v>6</v>
      </c>
      <c r="H234" s="7" t="s">
        <v>7</v>
      </c>
      <c r="I234" s="7" t="s">
        <v>8</v>
      </c>
      <c r="J234" s="7" t="s">
        <v>9</v>
      </c>
      <c r="K234" s="7" t="s">
        <v>10</v>
      </c>
      <c r="L234" s="7" t="s">
        <v>11</v>
      </c>
      <c r="M234" s="7" t="s">
        <v>12</v>
      </c>
      <c r="N234" s="7" t="s">
        <v>13</v>
      </c>
      <c r="O234" s="7" t="s">
        <v>14</v>
      </c>
      <c r="P234" s="7" t="s">
        <v>15</v>
      </c>
      <c r="Q234" s="7" t="s">
        <v>16</v>
      </c>
      <c r="R234" s="7" t="s">
        <v>17</v>
      </c>
    </row>
    <row r="235" spans="1:18" ht="15.75" thickBot="1" x14ac:dyDescent="0.3">
      <c r="A235" s="90">
        <v>43375</v>
      </c>
      <c r="B235" s="48">
        <v>2500</v>
      </c>
      <c r="C235" s="48">
        <v>600</v>
      </c>
      <c r="D235" s="48">
        <v>450</v>
      </c>
      <c r="E235" s="48">
        <v>400</v>
      </c>
      <c r="F235" s="48">
        <v>225</v>
      </c>
      <c r="G235" s="48">
        <v>700</v>
      </c>
      <c r="H235" s="48">
        <v>120</v>
      </c>
      <c r="I235" s="48">
        <v>50</v>
      </c>
      <c r="J235" s="48">
        <v>200</v>
      </c>
      <c r="K235" s="48">
        <v>50</v>
      </c>
      <c r="L235" s="48">
        <v>500</v>
      </c>
      <c r="M235" s="48">
        <v>550</v>
      </c>
      <c r="N235" s="48">
        <v>300</v>
      </c>
      <c r="O235" s="48">
        <v>2000</v>
      </c>
      <c r="P235" s="48">
        <v>500</v>
      </c>
      <c r="Q235" s="48"/>
      <c r="R235" s="48">
        <f>SUM(B235:O235)</f>
        <v>8645</v>
      </c>
    </row>
    <row r="236" spans="1:18" ht="15.75" thickBot="1" x14ac:dyDescent="0.3">
      <c r="A236" s="90">
        <v>43382</v>
      </c>
      <c r="B236" s="49">
        <v>2600</v>
      </c>
      <c r="C236" s="50">
        <v>550</v>
      </c>
      <c r="D236" s="50">
        <v>600</v>
      </c>
      <c r="E236" s="50">
        <v>280</v>
      </c>
      <c r="F236" s="50">
        <v>250</v>
      </c>
      <c r="G236" s="50">
        <v>670</v>
      </c>
      <c r="H236" s="50">
        <v>230</v>
      </c>
      <c r="I236" s="50">
        <v>200</v>
      </c>
      <c r="J236" s="50">
        <v>230</v>
      </c>
      <c r="K236" s="50">
        <v>80</v>
      </c>
      <c r="L236" s="50">
        <v>350</v>
      </c>
      <c r="M236" s="50">
        <v>400</v>
      </c>
      <c r="N236" s="50">
        <v>400</v>
      </c>
      <c r="O236" s="50">
        <v>2450</v>
      </c>
      <c r="P236" s="50">
        <v>556</v>
      </c>
      <c r="Q236" s="50"/>
      <c r="R236" s="48">
        <f t="shared" ref="R236:R241" si="40">SUM(B236:O236)</f>
        <v>9290</v>
      </c>
    </row>
    <row r="237" spans="1:18" ht="15.75" thickBot="1" x14ac:dyDescent="0.3">
      <c r="A237" s="90">
        <v>43389</v>
      </c>
      <c r="B237" s="49">
        <v>2800</v>
      </c>
      <c r="C237" s="50">
        <v>800</v>
      </c>
      <c r="D237" s="50">
        <v>550</v>
      </c>
      <c r="E237" s="50">
        <v>550</v>
      </c>
      <c r="F237" s="50">
        <v>550</v>
      </c>
      <c r="G237" s="50">
        <v>550</v>
      </c>
      <c r="H237" s="50">
        <v>340</v>
      </c>
      <c r="I237" s="50">
        <v>500</v>
      </c>
      <c r="J237" s="50">
        <v>180</v>
      </c>
      <c r="K237" s="50">
        <v>50</v>
      </c>
      <c r="L237" s="50">
        <v>400</v>
      </c>
      <c r="M237" s="50">
        <v>234</v>
      </c>
      <c r="N237" s="50">
        <v>558</v>
      </c>
      <c r="O237" s="50">
        <v>3800</v>
      </c>
      <c r="P237" s="50">
        <v>1500</v>
      </c>
      <c r="Q237" s="50"/>
      <c r="R237" s="48">
        <f t="shared" si="40"/>
        <v>11862</v>
      </c>
    </row>
    <row r="238" spans="1:18" ht="15.75" thickBot="1" x14ac:dyDescent="0.3">
      <c r="A238" s="90">
        <v>43396</v>
      </c>
      <c r="B238" s="51">
        <v>1500</v>
      </c>
      <c r="C238" s="52">
        <v>450</v>
      </c>
      <c r="D238" s="52">
        <v>560</v>
      </c>
      <c r="E238" s="52">
        <v>420</v>
      </c>
      <c r="F238" s="52">
        <v>620</v>
      </c>
      <c r="G238" s="52">
        <v>580</v>
      </c>
      <c r="H238" s="52">
        <v>150</v>
      </c>
      <c r="I238" s="52">
        <v>220</v>
      </c>
      <c r="J238" s="52">
        <v>400</v>
      </c>
      <c r="K238" s="52">
        <v>20</v>
      </c>
      <c r="L238" s="52">
        <v>356</v>
      </c>
      <c r="M238" s="52">
        <v>378</v>
      </c>
      <c r="N238" s="52">
        <v>450</v>
      </c>
      <c r="O238" s="52">
        <v>2300</v>
      </c>
      <c r="P238" s="52">
        <v>450</v>
      </c>
      <c r="Q238" s="52"/>
      <c r="R238" s="48">
        <f t="shared" si="40"/>
        <v>8404</v>
      </c>
    </row>
    <row r="239" spans="1:18" ht="15.75" thickBot="1" x14ac:dyDescent="0.3">
      <c r="A239" s="91">
        <v>43403</v>
      </c>
      <c r="B239" s="102">
        <v>2900</v>
      </c>
      <c r="C239" s="103">
        <v>300</v>
      </c>
      <c r="D239" s="104">
        <v>450</v>
      </c>
      <c r="E239" s="103">
        <v>560</v>
      </c>
      <c r="F239" s="104">
        <v>550</v>
      </c>
      <c r="G239" s="103">
        <v>400</v>
      </c>
      <c r="H239" s="104">
        <v>100</v>
      </c>
      <c r="I239" s="103">
        <v>250</v>
      </c>
      <c r="J239" s="104">
        <v>340</v>
      </c>
      <c r="K239" s="103">
        <v>120</v>
      </c>
      <c r="L239" s="104">
        <v>221</v>
      </c>
      <c r="M239" s="103">
        <v>555</v>
      </c>
      <c r="N239" s="104">
        <v>478</v>
      </c>
      <c r="O239" s="103">
        <v>1500</v>
      </c>
      <c r="P239" s="104">
        <v>556</v>
      </c>
      <c r="Q239" s="103"/>
      <c r="R239" s="48">
        <f t="shared" si="40"/>
        <v>8724</v>
      </c>
    </row>
    <row r="240" spans="1:18" ht="15.75" thickBot="1" x14ac:dyDescent="0.3">
      <c r="A240" s="91" t="s">
        <v>72</v>
      </c>
      <c r="B240" s="105">
        <v>1800</v>
      </c>
      <c r="C240" s="105">
        <v>1000</v>
      </c>
      <c r="D240" s="105">
        <v>200</v>
      </c>
      <c r="E240" s="105">
        <v>200</v>
      </c>
      <c r="F240" s="105">
        <v>100</v>
      </c>
      <c r="G240" s="105">
        <v>300</v>
      </c>
      <c r="H240" s="105">
        <v>150</v>
      </c>
      <c r="I240" s="105">
        <v>125</v>
      </c>
      <c r="J240" s="105">
        <v>50</v>
      </c>
      <c r="K240" s="105"/>
      <c r="L240" s="105">
        <v>145</v>
      </c>
      <c r="M240" s="105">
        <v>250</v>
      </c>
      <c r="N240" s="105">
        <v>300</v>
      </c>
      <c r="O240" s="105">
        <v>2200</v>
      </c>
      <c r="P240" s="105">
        <v>600</v>
      </c>
      <c r="Q240" s="105"/>
      <c r="R240" s="48">
        <f t="shared" si="40"/>
        <v>6820</v>
      </c>
    </row>
    <row r="241" spans="1:18" ht="15.75" thickBot="1" x14ac:dyDescent="0.3">
      <c r="A241" s="91" t="s">
        <v>73</v>
      </c>
      <c r="B241" s="106">
        <v>2100</v>
      </c>
      <c r="C241" s="106">
        <v>800</v>
      </c>
      <c r="D241" s="106">
        <v>250</v>
      </c>
      <c r="E241" s="106">
        <v>300</v>
      </c>
      <c r="F241" s="106">
        <v>50</v>
      </c>
      <c r="G241" s="106">
        <v>275</v>
      </c>
      <c r="H241" s="106">
        <v>100</v>
      </c>
      <c r="I241" s="106">
        <v>75</v>
      </c>
      <c r="J241" s="106">
        <v>40</v>
      </c>
      <c r="K241" s="106">
        <v>10</v>
      </c>
      <c r="L241" s="106">
        <v>200</v>
      </c>
      <c r="M241" s="106">
        <v>325</v>
      </c>
      <c r="N241" s="106">
        <v>180</v>
      </c>
      <c r="O241" s="106">
        <v>2400</v>
      </c>
      <c r="P241" s="106">
        <v>700</v>
      </c>
      <c r="Q241" s="106"/>
      <c r="R241" s="48">
        <f t="shared" si="40"/>
        <v>7105</v>
      </c>
    </row>
    <row r="242" spans="1:18" x14ac:dyDescent="0.25">
      <c r="A242" s="107" t="s">
        <v>17</v>
      </c>
      <c r="B242" s="108">
        <f t="shared" ref="B242:P242" si="41">SUM(B235:B241)</f>
        <v>16200</v>
      </c>
      <c r="C242" s="108">
        <f t="shared" si="41"/>
        <v>4500</v>
      </c>
      <c r="D242" s="108">
        <f t="shared" si="41"/>
        <v>3060</v>
      </c>
      <c r="E242" s="108">
        <f t="shared" si="41"/>
        <v>2710</v>
      </c>
      <c r="F242" s="108">
        <f t="shared" si="41"/>
        <v>2345</v>
      </c>
      <c r="G242" s="108">
        <f t="shared" si="41"/>
        <v>3475</v>
      </c>
      <c r="H242" s="108">
        <f t="shared" si="41"/>
        <v>1190</v>
      </c>
      <c r="I242" s="108">
        <f t="shared" si="41"/>
        <v>1420</v>
      </c>
      <c r="J242" s="108">
        <f t="shared" si="41"/>
        <v>1440</v>
      </c>
      <c r="K242" s="108">
        <f t="shared" si="41"/>
        <v>330</v>
      </c>
      <c r="L242" s="108">
        <f t="shared" si="41"/>
        <v>2172</v>
      </c>
      <c r="M242" s="108">
        <f t="shared" si="41"/>
        <v>2692</v>
      </c>
      <c r="N242" s="108">
        <f t="shared" si="41"/>
        <v>2666</v>
      </c>
      <c r="O242" s="108">
        <f t="shared" si="41"/>
        <v>16650</v>
      </c>
      <c r="P242" s="108">
        <f t="shared" si="41"/>
        <v>4862</v>
      </c>
      <c r="Q242" s="108"/>
      <c r="R242" s="108">
        <f>SUM(B242:O242)</f>
        <v>60850</v>
      </c>
    </row>
    <row r="243" spans="1:18" x14ac:dyDescent="0.25">
      <c r="A243" s="91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</row>
    <row r="244" spans="1:18" x14ac:dyDescent="0.25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</row>
    <row r="245" spans="1:18" x14ac:dyDescent="0.25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</row>
    <row r="246" spans="1:18" x14ac:dyDescent="0.25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</row>
    <row r="247" spans="1:18" x14ac:dyDescent="0.25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</row>
    <row r="248" spans="1:18" ht="18.75" x14ac:dyDescent="0.25">
      <c r="A248" s="83"/>
      <c r="B248" s="83"/>
      <c r="C248" s="84" t="s">
        <v>74</v>
      </c>
      <c r="D248" s="85"/>
      <c r="E248" s="85" t="s">
        <v>27</v>
      </c>
      <c r="F248" s="85"/>
      <c r="G248" s="86"/>
      <c r="H248" s="87" t="s">
        <v>0</v>
      </c>
      <c r="I248" s="85"/>
      <c r="J248" s="85"/>
      <c r="K248" s="88"/>
      <c r="L248" s="85"/>
      <c r="M248" s="83"/>
      <c r="N248" s="83"/>
      <c r="O248" s="83"/>
      <c r="P248" s="83"/>
      <c r="Q248" s="83"/>
      <c r="R248" s="83"/>
    </row>
    <row r="249" spans="1:18" ht="15.75" thickBot="1" x14ac:dyDescent="0.3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</row>
    <row r="250" spans="1:18" ht="15.75" thickBot="1" x14ac:dyDescent="0.3">
      <c r="A250" s="89"/>
      <c r="B250" s="6" t="s">
        <v>1</v>
      </c>
      <c r="C250" s="7" t="s">
        <v>2</v>
      </c>
      <c r="D250" s="7" t="s">
        <v>3</v>
      </c>
      <c r="E250" s="7" t="s">
        <v>4</v>
      </c>
      <c r="F250" s="7" t="s">
        <v>5</v>
      </c>
      <c r="G250" s="7" t="s">
        <v>6</v>
      </c>
      <c r="H250" s="7" t="s">
        <v>7</v>
      </c>
      <c r="I250" s="7" t="s">
        <v>8</v>
      </c>
      <c r="J250" s="7" t="s">
        <v>9</v>
      </c>
      <c r="K250" s="7" t="s">
        <v>10</v>
      </c>
      <c r="L250" s="7" t="s">
        <v>11</v>
      </c>
      <c r="M250" s="7" t="s">
        <v>12</v>
      </c>
      <c r="N250" s="7" t="s">
        <v>13</v>
      </c>
      <c r="O250" s="7" t="s">
        <v>14</v>
      </c>
      <c r="P250" s="7" t="s">
        <v>15</v>
      </c>
      <c r="Q250" s="7" t="s">
        <v>16</v>
      </c>
      <c r="R250" s="7" t="s">
        <v>17</v>
      </c>
    </row>
    <row r="251" spans="1:18" ht="15.75" thickBot="1" x14ac:dyDescent="0.3">
      <c r="A251" s="90">
        <v>43410</v>
      </c>
      <c r="B251" s="48">
        <v>2800</v>
      </c>
      <c r="C251" s="48">
        <v>500</v>
      </c>
      <c r="D251" s="48">
        <v>350</v>
      </c>
      <c r="E251" s="48">
        <v>325</v>
      </c>
      <c r="F251" s="48">
        <v>180</v>
      </c>
      <c r="G251" s="48">
        <v>600</v>
      </c>
      <c r="H251" s="48">
        <v>150</v>
      </c>
      <c r="I251" s="48">
        <v>50</v>
      </c>
      <c r="J251" s="48">
        <v>150</v>
      </c>
      <c r="K251" s="48">
        <v>25</v>
      </c>
      <c r="L251" s="48">
        <v>600</v>
      </c>
      <c r="M251" s="48">
        <v>450</v>
      </c>
      <c r="N251" s="48">
        <v>400</v>
      </c>
      <c r="O251" s="48">
        <v>3000</v>
      </c>
      <c r="P251" s="48">
        <v>700</v>
      </c>
      <c r="Q251" s="48"/>
      <c r="R251" s="48">
        <f>SUM(B251:O251)</f>
        <v>9580</v>
      </c>
    </row>
    <row r="252" spans="1:18" ht="15.75" thickBot="1" x14ac:dyDescent="0.3">
      <c r="A252" s="90">
        <v>43417</v>
      </c>
      <c r="B252" s="49">
        <v>2800</v>
      </c>
      <c r="C252" s="50">
        <v>450</v>
      </c>
      <c r="D252" s="50">
        <v>400</v>
      </c>
      <c r="E252" s="50">
        <v>316</v>
      </c>
      <c r="F252" s="50">
        <v>225</v>
      </c>
      <c r="G252" s="50">
        <v>575</v>
      </c>
      <c r="H252" s="50">
        <v>275</v>
      </c>
      <c r="I252" s="50">
        <v>225</v>
      </c>
      <c r="J252" s="50">
        <v>275</v>
      </c>
      <c r="K252" s="50">
        <v>10</v>
      </c>
      <c r="L252" s="50">
        <v>450</v>
      </c>
      <c r="M252" s="50">
        <v>500</v>
      </c>
      <c r="N252" s="50">
        <v>365</v>
      </c>
      <c r="O252" s="50">
        <v>2800</v>
      </c>
      <c r="P252" s="50">
        <v>850</v>
      </c>
      <c r="Q252" s="50"/>
      <c r="R252" s="48">
        <f t="shared" ref="R252:R256" si="42">SUM(B252:O252)</f>
        <v>9666</v>
      </c>
    </row>
    <row r="253" spans="1:18" ht="15.75" thickBot="1" x14ac:dyDescent="0.3">
      <c r="A253" s="90">
        <v>43424</v>
      </c>
      <c r="B253" s="49">
        <v>1800</v>
      </c>
      <c r="C253" s="50">
        <v>775</v>
      </c>
      <c r="D253" s="50">
        <v>230</v>
      </c>
      <c r="E253" s="50">
        <v>450</v>
      </c>
      <c r="F253" s="50">
        <v>455</v>
      </c>
      <c r="G253" s="50">
        <v>475</v>
      </c>
      <c r="H253" s="50">
        <v>325</v>
      </c>
      <c r="I253" s="50">
        <v>450</v>
      </c>
      <c r="J253" s="50">
        <v>230</v>
      </c>
      <c r="K253" s="50">
        <v>30</v>
      </c>
      <c r="L253" s="50">
        <v>555</v>
      </c>
      <c r="M253" s="50">
        <v>350</v>
      </c>
      <c r="N253" s="50">
        <v>650</v>
      </c>
      <c r="O253" s="50">
        <v>3500</v>
      </c>
      <c r="P253" s="50">
        <v>860</v>
      </c>
      <c r="Q253" s="50"/>
      <c r="R253" s="48">
        <f t="shared" si="42"/>
        <v>10275</v>
      </c>
    </row>
    <row r="254" spans="1:18" ht="15.75" thickBot="1" x14ac:dyDescent="0.3">
      <c r="A254" s="90">
        <v>43431</v>
      </c>
      <c r="B254" s="51">
        <v>2500</v>
      </c>
      <c r="C254" s="52">
        <v>425</v>
      </c>
      <c r="D254" s="52">
        <v>450</v>
      </c>
      <c r="E254" s="52">
        <v>410</v>
      </c>
      <c r="F254" s="52">
        <v>560</v>
      </c>
      <c r="G254" s="52">
        <v>550</v>
      </c>
      <c r="H254" s="52">
        <v>180</v>
      </c>
      <c r="I254" s="52">
        <v>325</v>
      </c>
      <c r="J254" s="52">
        <v>345</v>
      </c>
      <c r="K254" s="52">
        <v>5</v>
      </c>
      <c r="L254" s="52">
        <v>410</v>
      </c>
      <c r="M254" s="52">
        <v>245</v>
      </c>
      <c r="N254" s="52">
        <v>345</v>
      </c>
      <c r="O254" s="52">
        <v>3000</v>
      </c>
      <c r="P254" s="52">
        <v>700</v>
      </c>
      <c r="Q254" s="52"/>
      <c r="R254" s="48">
        <f t="shared" si="42"/>
        <v>9750</v>
      </c>
    </row>
    <row r="255" spans="1:18" ht="15.75" thickBot="1" x14ac:dyDescent="0.3">
      <c r="A255" s="91" t="s">
        <v>75</v>
      </c>
      <c r="B255" s="105">
        <v>2000</v>
      </c>
      <c r="C255" s="105">
        <v>1500</v>
      </c>
      <c r="D255" s="105">
        <v>150</v>
      </c>
      <c r="E255" s="105">
        <v>200</v>
      </c>
      <c r="F255" s="105">
        <v>75</v>
      </c>
      <c r="G255" s="105">
        <v>500</v>
      </c>
      <c r="H255" s="105">
        <v>225</v>
      </c>
      <c r="I255" s="105">
        <v>225</v>
      </c>
      <c r="J255" s="105">
        <v>150</v>
      </c>
      <c r="K255" s="105">
        <v>5</v>
      </c>
      <c r="L255" s="105">
        <v>300</v>
      </c>
      <c r="M255" s="105">
        <v>400</v>
      </c>
      <c r="N255" s="105">
        <v>500</v>
      </c>
      <c r="O255" s="105">
        <v>1500</v>
      </c>
      <c r="P255" s="105">
        <v>800</v>
      </c>
      <c r="Q255" s="105"/>
      <c r="R255" s="48">
        <f t="shared" si="42"/>
        <v>7730</v>
      </c>
    </row>
    <row r="256" spans="1:18" ht="15.75" thickBot="1" x14ac:dyDescent="0.3">
      <c r="A256" s="91" t="s">
        <v>76</v>
      </c>
      <c r="B256" s="106">
        <v>1800</v>
      </c>
      <c r="C256" s="106">
        <v>700</v>
      </c>
      <c r="D256" s="106">
        <v>325</v>
      </c>
      <c r="E256" s="106">
        <v>400</v>
      </c>
      <c r="F256" s="106"/>
      <c r="G256" s="106">
        <v>350</v>
      </c>
      <c r="H256" s="106">
        <v>150</v>
      </c>
      <c r="I256" s="106">
        <v>150</v>
      </c>
      <c r="J256" s="106">
        <v>200</v>
      </c>
      <c r="K256" s="106">
        <v>10</v>
      </c>
      <c r="L256" s="106">
        <v>350</v>
      </c>
      <c r="M256" s="106">
        <v>280</v>
      </c>
      <c r="N256" s="106">
        <v>350</v>
      </c>
      <c r="O256" s="106">
        <v>2200</v>
      </c>
      <c r="P256" s="106">
        <v>900</v>
      </c>
      <c r="Q256" s="106"/>
      <c r="R256" s="48">
        <f t="shared" si="42"/>
        <v>7265</v>
      </c>
    </row>
    <row r="257" spans="1:18" ht="15.75" thickBot="1" x14ac:dyDescent="0.3">
      <c r="A257" s="90"/>
      <c r="B257" s="51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48"/>
    </row>
    <row r="258" spans="1:18" ht="15.75" thickBot="1" x14ac:dyDescent="0.3">
      <c r="A258" s="107" t="s">
        <v>77</v>
      </c>
      <c r="B258" s="94">
        <f t="shared" ref="B258:P258" si="43">SUM(B251:B257)</f>
        <v>13700</v>
      </c>
      <c r="C258" s="95">
        <f t="shared" si="43"/>
        <v>4350</v>
      </c>
      <c r="D258" s="96">
        <f t="shared" si="43"/>
        <v>1905</v>
      </c>
      <c r="E258" s="95">
        <f t="shared" si="43"/>
        <v>2101</v>
      </c>
      <c r="F258" s="96">
        <f t="shared" si="43"/>
        <v>1495</v>
      </c>
      <c r="G258" s="95">
        <f t="shared" si="43"/>
        <v>3050</v>
      </c>
      <c r="H258" s="96">
        <f t="shared" si="43"/>
        <v>1305</v>
      </c>
      <c r="I258" s="95">
        <f t="shared" si="43"/>
        <v>1425</v>
      </c>
      <c r="J258" s="96">
        <f t="shared" si="43"/>
        <v>1350</v>
      </c>
      <c r="K258" s="95">
        <f t="shared" si="43"/>
        <v>85</v>
      </c>
      <c r="L258" s="96">
        <f t="shared" si="43"/>
        <v>2665</v>
      </c>
      <c r="M258" s="95">
        <f t="shared" si="43"/>
        <v>2225</v>
      </c>
      <c r="N258" s="96">
        <f t="shared" si="43"/>
        <v>2610</v>
      </c>
      <c r="O258" s="95">
        <f t="shared" si="43"/>
        <v>16000</v>
      </c>
      <c r="P258" s="96">
        <f t="shared" si="43"/>
        <v>4810</v>
      </c>
      <c r="Q258" s="95"/>
      <c r="R258" s="95">
        <f>SUM(B258:O258)</f>
        <v>54266</v>
      </c>
    </row>
    <row r="259" spans="1:18" x14ac:dyDescent="0.2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</row>
    <row r="260" spans="1:18" x14ac:dyDescent="0.25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</row>
    <row r="261" spans="1:18" x14ac:dyDescent="0.25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</row>
    <row r="262" spans="1:18" ht="18.75" x14ac:dyDescent="0.25">
      <c r="A262" s="83"/>
      <c r="B262" s="83"/>
      <c r="C262" s="85" t="s">
        <v>78</v>
      </c>
      <c r="D262" s="85"/>
      <c r="E262" s="85" t="s">
        <v>27</v>
      </c>
      <c r="F262" s="85"/>
      <c r="G262" s="86"/>
      <c r="H262" s="87" t="s">
        <v>0</v>
      </c>
      <c r="I262" s="85"/>
      <c r="J262" s="85"/>
      <c r="K262" s="88"/>
      <c r="L262" s="85"/>
      <c r="M262" s="83"/>
      <c r="N262" s="83"/>
      <c r="O262" s="83"/>
      <c r="P262" s="83"/>
      <c r="Q262" s="83"/>
      <c r="R262" s="83"/>
    </row>
    <row r="263" spans="1:18" ht="15.75" thickBot="1" x14ac:dyDescent="0.3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</row>
    <row r="264" spans="1:18" ht="15.75" thickBot="1" x14ac:dyDescent="0.3">
      <c r="A264" s="89"/>
      <c r="B264" s="6" t="s">
        <v>1</v>
      </c>
      <c r="C264" s="7" t="s">
        <v>2</v>
      </c>
      <c r="D264" s="7" t="s">
        <v>3</v>
      </c>
      <c r="E264" s="7" t="s">
        <v>4</v>
      </c>
      <c r="F264" s="7" t="s">
        <v>5</v>
      </c>
      <c r="G264" s="7" t="s">
        <v>6</v>
      </c>
      <c r="H264" s="7" t="s">
        <v>7</v>
      </c>
      <c r="I264" s="7" t="s">
        <v>8</v>
      </c>
      <c r="J264" s="7" t="s">
        <v>9</v>
      </c>
      <c r="K264" s="7" t="s">
        <v>10</v>
      </c>
      <c r="L264" s="7" t="s">
        <v>11</v>
      </c>
      <c r="M264" s="7" t="s">
        <v>12</v>
      </c>
      <c r="N264" s="7" t="s">
        <v>13</v>
      </c>
      <c r="O264" s="7" t="s">
        <v>14</v>
      </c>
      <c r="P264" s="7" t="s">
        <v>15</v>
      </c>
      <c r="Q264" s="7" t="s">
        <v>16</v>
      </c>
      <c r="R264" s="7" t="s">
        <v>17</v>
      </c>
    </row>
    <row r="265" spans="1:18" ht="15.75" thickBot="1" x14ac:dyDescent="0.3">
      <c r="A265" s="90">
        <v>43803</v>
      </c>
      <c r="B265" s="48">
        <v>550</v>
      </c>
      <c r="C265" s="48">
        <v>400</v>
      </c>
      <c r="D265" s="48">
        <v>200</v>
      </c>
      <c r="E265" s="48">
        <v>50</v>
      </c>
      <c r="F265" s="48"/>
      <c r="G265" s="48">
        <v>400</v>
      </c>
      <c r="H265" s="48">
        <v>200</v>
      </c>
      <c r="I265" s="48">
        <v>300</v>
      </c>
      <c r="J265" s="48">
        <v>250</v>
      </c>
      <c r="K265" s="48"/>
      <c r="L265" s="48">
        <v>250</v>
      </c>
      <c r="M265" s="48">
        <v>250</v>
      </c>
      <c r="N265" s="48">
        <v>200</v>
      </c>
      <c r="O265" s="48">
        <v>700</v>
      </c>
      <c r="P265" s="48">
        <v>450</v>
      </c>
      <c r="Q265" s="48"/>
      <c r="R265" s="48">
        <f>SUM(B265:O265)</f>
        <v>3750</v>
      </c>
    </row>
    <row r="266" spans="1:18" ht="15.75" thickBot="1" x14ac:dyDescent="0.3">
      <c r="A266" s="90">
        <v>43810</v>
      </c>
      <c r="B266" s="49">
        <v>2500</v>
      </c>
      <c r="C266" s="50">
        <v>1000</v>
      </c>
      <c r="D266" s="50">
        <v>300</v>
      </c>
      <c r="E266" s="50">
        <v>400</v>
      </c>
      <c r="F266" s="50">
        <v>100</v>
      </c>
      <c r="G266" s="50">
        <v>500</v>
      </c>
      <c r="H266" s="50">
        <v>250</v>
      </c>
      <c r="I266" s="50">
        <v>350</v>
      </c>
      <c r="J266" s="50">
        <v>300</v>
      </c>
      <c r="K266" s="50">
        <v>50</v>
      </c>
      <c r="L266" s="50">
        <v>350</v>
      </c>
      <c r="M266" s="50">
        <v>500</v>
      </c>
      <c r="N266" s="50">
        <v>600</v>
      </c>
      <c r="O266" s="50">
        <v>2000</v>
      </c>
      <c r="P266" s="50">
        <v>1300</v>
      </c>
      <c r="Q266" s="50"/>
      <c r="R266" s="48">
        <f t="shared" ref="R266:R270" si="44">SUM(B266:O266)</f>
        <v>9200</v>
      </c>
    </row>
    <row r="267" spans="1:18" ht="15.75" thickBot="1" x14ac:dyDescent="0.3">
      <c r="A267" s="90">
        <v>43817</v>
      </c>
      <c r="B267" s="48">
        <v>1200</v>
      </c>
      <c r="C267" s="98">
        <v>550</v>
      </c>
      <c r="D267" s="48">
        <v>200</v>
      </c>
      <c r="E267" s="48">
        <v>50</v>
      </c>
      <c r="F267" s="48"/>
      <c r="G267" s="48">
        <v>400</v>
      </c>
      <c r="H267" s="48">
        <v>200</v>
      </c>
      <c r="I267" s="48">
        <v>300</v>
      </c>
      <c r="J267" s="48">
        <v>250</v>
      </c>
      <c r="K267" s="48"/>
      <c r="L267" s="48">
        <v>350</v>
      </c>
      <c r="M267" s="48">
        <v>250</v>
      </c>
      <c r="N267" s="48">
        <v>400</v>
      </c>
      <c r="O267" s="48">
        <v>1500</v>
      </c>
      <c r="P267" s="48">
        <v>700</v>
      </c>
      <c r="Q267" s="48"/>
      <c r="R267" s="48">
        <f t="shared" si="44"/>
        <v>5650</v>
      </c>
    </row>
    <row r="268" spans="1:18" ht="15.75" thickBot="1" x14ac:dyDescent="0.3">
      <c r="A268" s="90">
        <v>43824</v>
      </c>
      <c r="B268" s="48">
        <v>500</v>
      </c>
      <c r="C268" s="48">
        <v>300</v>
      </c>
      <c r="D268" s="48">
        <v>80</v>
      </c>
      <c r="E268" s="48">
        <v>75</v>
      </c>
      <c r="F268" s="48">
        <v>80</v>
      </c>
      <c r="G268" s="48">
        <v>210</v>
      </c>
      <c r="H268" s="48">
        <v>100</v>
      </c>
      <c r="I268" s="48">
        <v>240</v>
      </c>
      <c r="J268" s="48">
        <v>180</v>
      </c>
      <c r="K268" s="48"/>
      <c r="L268" s="48">
        <v>200</v>
      </c>
      <c r="M268" s="48">
        <v>225</v>
      </c>
      <c r="N268" s="48">
        <v>100</v>
      </c>
      <c r="O268" s="48">
        <v>1500</v>
      </c>
      <c r="P268" s="48">
        <v>700</v>
      </c>
      <c r="Q268" s="48"/>
      <c r="R268" s="48">
        <f t="shared" si="44"/>
        <v>3790</v>
      </c>
    </row>
    <row r="269" spans="1:18" ht="15.75" thickBot="1" x14ac:dyDescent="0.3">
      <c r="A269" s="91" t="s">
        <v>79</v>
      </c>
      <c r="B269" s="105">
        <v>1200</v>
      </c>
      <c r="C269" s="105">
        <v>500</v>
      </c>
      <c r="D269" s="105">
        <v>225</v>
      </c>
      <c r="E269" s="105">
        <v>160</v>
      </c>
      <c r="F269" s="105"/>
      <c r="G269" s="105">
        <v>450</v>
      </c>
      <c r="H269" s="105">
        <v>210</v>
      </c>
      <c r="I269" s="105">
        <v>190</v>
      </c>
      <c r="J269" s="105">
        <v>150</v>
      </c>
      <c r="K269" s="105">
        <v>30</v>
      </c>
      <c r="L269" s="105">
        <v>224</v>
      </c>
      <c r="M269" s="105">
        <v>200</v>
      </c>
      <c r="N269" s="105">
        <v>450</v>
      </c>
      <c r="O269" s="105">
        <v>2500</v>
      </c>
      <c r="P269" s="105">
        <v>600</v>
      </c>
      <c r="Q269" s="105"/>
      <c r="R269" s="48">
        <f t="shared" si="44"/>
        <v>6489</v>
      </c>
    </row>
    <row r="270" spans="1:18" ht="15.75" thickBot="1" x14ac:dyDescent="0.3">
      <c r="A270" s="91" t="s">
        <v>80</v>
      </c>
      <c r="B270" s="105">
        <v>980</v>
      </c>
      <c r="C270" s="105">
        <v>400</v>
      </c>
      <c r="D270" s="105">
        <v>180</v>
      </c>
      <c r="E270" s="105">
        <v>125</v>
      </c>
      <c r="F270" s="105">
        <v>20</v>
      </c>
      <c r="G270" s="105">
        <v>375</v>
      </c>
      <c r="H270" s="105">
        <v>150</v>
      </c>
      <c r="I270" s="105">
        <v>225</v>
      </c>
      <c r="J270" s="105">
        <v>100</v>
      </c>
      <c r="K270" s="105">
        <v>60</v>
      </c>
      <c r="L270" s="105">
        <v>180</v>
      </c>
      <c r="M270" s="105">
        <v>125</v>
      </c>
      <c r="N270" s="105">
        <v>300</v>
      </c>
      <c r="O270" s="105">
        <v>2800</v>
      </c>
      <c r="P270" s="105">
        <v>700</v>
      </c>
      <c r="Q270" s="105"/>
      <c r="R270" s="48">
        <f t="shared" si="44"/>
        <v>6020</v>
      </c>
    </row>
    <row r="271" spans="1:18" ht="15.75" thickBot="1" x14ac:dyDescent="0.3">
      <c r="A271" s="90"/>
      <c r="B271" s="49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48"/>
    </row>
    <row r="272" spans="1:18" ht="15.75" thickBot="1" x14ac:dyDescent="0.3">
      <c r="A272" s="91" t="s">
        <v>77</v>
      </c>
      <c r="B272" s="109">
        <f t="shared" ref="B272:P272" si="45">SUM(B265:B271)</f>
        <v>6930</v>
      </c>
      <c r="C272" s="110">
        <f t="shared" si="45"/>
        <v>3150</v>
      </c>
      <c r="D272" s="110">
        <f t="shared" si="45"/>
        <v>1185</v>
      </c>
      <c r="E272" s="110">
        <f t="shared" si="45"/>
        <v>860</v>
      </c>
      <c r="F272" s="110">
        <f t="shared" si="45"/>
        <v>200</v>
      </c>
      <c r="G272" s="110">
        <f t="shared" si="45"/>
        <v>2335</v>
      </c>
      <c r="H272" s="110">
        <f t="shared" si="45"/>
        <v>1110</v>
      </c>
      <c r="I272" s="110">
        <f t="shared" si="45"/>
        <v>1605</v>
      </c>
      <c r="J272" s="110">
        <f t="shared" si="45"/>
        <v>1230</v>
      </c>
      <c r="K272" s="110">
        <f t="shared" si="45"/>
        <v>140</v>
      </c>
      <c r="L272" s="110">
        <f t="shared" si="45"/>
        <v>1554</v>
      </c>
      <c r="M272" s="110">
        <f t="shared" si="45"/>
        <v>1550</v>
      </c>
      <c r="N272" s="110">
        <f t="shared" si="45"/>
        <v>2050</v>
      </c>
      <c r="O272" s="110">
        <f t="shared" si="45"/>
        <v>11000</v>
      </c>
      <c r="P272" s="110">
        <f t="shared" si="45"/>
        <v>4450</v>
      </c>
      <c r="Q272" s="110"/>
      <c r="R272" s="95">
        <f>SUM(B272:O272)</f>
        <v>34899</v>
      </c>
    </row>
    <row r="273" spans="1:18" ht="15.75" thickBot="1" x14ac:dyDescent="0.3">
      <c r="A273" s="90"/>
      <c r="B273" s="51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48"/>
    </row>
    <row r="274" spans="1:18" ht="15.75" thickBot="1" x14ac:dyDescent="0.3">
      <c r="A274" s="91"/>
      <c r="B274" s="99"/>
      <c r="C274" s="48"/>
      <c r="D274" s="100"/>
      <c r="E274" s="48"/>
      <c r="F274" s="100"/>
      <c r="G274" s="48"/>
      <c r="H274" s="100"/>
      <c r="I274" s="48"/>
      <c r="J274" s="100"/>
      <c r="K274" s="48"/>
      <c r="L274" s="100"/>
      <c r="M274" s="48"/>
      <c r="N274" s="100"/>
      <c r="O274" s="48"/>
      <c r="P274" s="100"/>
      <c r="Q274" s="48"/>
      <c r="R274" s="48"/>
    </row>
    <row r="275" spans="1:18" x14ac:dyDescent="0.25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</row>
    <row r="277" spans="1:18" ht="18.75" x14ac:dyDescent="0.3">
      <c r="A277" s="111"/>
      <c r="B277" s="111"/>
      <c r="C277" s="112" t="s">
        <v>66</v>
      </c>
      <c r="D277" s="112"/>
      <c r="E277" s="112" t="s">
        <v>27</v>
      </c>
      <c r="F277" s="112"/>
      <c r="G277" s="113"/>
      <c r="H277" s="114" t="s">
        <v>18</v>
      </c>
      <c r="I277" s="112"/>
      <c r="J277" s="112"/>
      <c r="K277" s="111"/>
      <c r="L277" s="115"/>
      <c r="M277" s="111"/>
      <c r="N277" s="111"/>
      <c r="O277" s="111"/>
      <c r="P277" s="111"/>
      <c r="Q277" s="111"/>
      <c r="R277" s="111"/>
    </row>
    <row r="278" spans="1:18" ht="15.75" thickBot="1" x14ac:dyDescent="0.3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</row>
    <row r="279" spans="1:18" ht="15.75" thickBot="1" x14ac:dyDescent="0.3">
      <c r="A279" s="116"/>
      <c r="B279" s="21" t="s">
        <v>1</v>
      </c>
      <c r="C279" s="22" t="s">
        <v>2</v>
      </c>
      <c r="D279" s="21" t="s">
        <v>3</v>
      </c>
      <c r="E279" s="22" t="s">
        <v>4</v>
      </c>
      <c r="F279" s="21" t="s">
        <v>5</v>
      </c>
      <c r="G279" s="21" t="s">
        <v>6</v>
      </c>
      <c r="H279" s="22" t="s">
        <v>7</v>
      </c>
      <c r="I279" s="21" t="s">
        <v>8</v>
      </c>
      <c r="J279" s="22" t="s">
        <v>9</v>
      </c>
      <c r="K279" s="21" t="s">
        <v>10</v>
      </c>
      <c r="L279" s="22" t="s">
        <v>11</v>
      </c>
      <c r="M279" s="21" t="s">
        <v>12</v>
      </c>
      <c r="N279" s="22" t="s">
        <v>13</v>
      </c>
      <c r="O279" s="21" t="s">
        <v>14</v>
      </c>
      <c r="P279" s="22" t="s">
        <v>15</v>
      </c>
      <c r="Q279" s="21" t="s">
        <v>16</v>
      </c>
      <c r="R279" s="22" t="s">
        <v>17</v>
      </c>
    </row>
    <row r="280" spans="1:18" ht="15.75" thickBot="1" x14ac:dyDescent="0.3">
      <c r="A280" s="117" t="s">
        <v>19</v>
      </c>
      <c r="B280" s="51">
        <v>600</v>
      </c>
      <c r="C280" s="53">
        <v>270</v>
      </c>
      <c r="D280" s="51">
        <v>170</v>
      </c>
      <c r="E280" s="53">
        <v>300</v>
      </c>
      <c r="F280" s="51">
        <v>60</v>
      </c>
      <c r="G280" s="51">
        <v>123</v>
      </c>
      <c r="H280" s="53">
        <v>66</v>
      </c>
      <c r="I280" s="51">
        <v>30</v>
      </c>
      <c r="J280" s="53">
        <v>58</v>
      </c>
      <c r="K280" s="51">
        <v>30</v>
      </c>
      <c r="L280" s="53">
        <v>55</v>
      </c>
      <c r="M280" s="51">
        <v>185</v>
      </c>
      <c r="N280" s="53">
        <v>190</v>
      </c>
      <c r="O280" s="51">
        <v>1500</v>
      </c>
      <c r="P280" s="53">
        <v>300</v>
      </c>
      <c r="Q280" s="51"/>
      <c r="R280" s="48">
        <f>SUM(B280:O280)</f>
        <v>3637</v>
      </c>
    </row>
    <row r="281" spans="1:18" ht="15.75" thickBot="1" x14ac:dyDescent="0.3">
      <c r="A281" s="117" t="s">
        <v>20</v>
      </c>
      <c r="B281" s="48">
        <v>525</v>
      </c>
      <c r="C281" s="54">
        <v>325</v>
      </c>
      <c r="D281" s="48">
        <v>85</v>
      </c>
      <c r="E281" s="54">
        <v>245</v>
      </c>
      <c r="F281" s="48"/>
      <c r="G281" s="48">
        <v>165</v>
      </c>
      <c r="H281" s="54">
        <v>75</v>
      </c>
      <c r="I281" s="48">
        <v>10</v>
      </c>
      <c r="J281" s="54">
        <v>85</v>
      </c>
      <c r="K281" s="48"/>
      <c r="L281" s="54">
        <v>25</v>
      </c>
      <c r="M281" s="48">
        <v>205</v>
      </c>
      <c r="N281" s="54">
        <v>515</v>
      </c>
      <c r="O281" s="48">
        <v>500</v>
      </c>
      <c r="P281" s="54">
        <v>250</v>
      </c>
      <c r="Q281" s="48"/>
      <c r="R281" s="48">
        <f t="shared" ref="R281:R287" si="46">SUM(B281:O281)</f>
        <v>2760</v>
      </c>
    </row>
    <row r="282" spans="1:18" ht="15.75" thickBot="1" x14ac:dyDescent="0.3">
      <c r="A282" s="117" t="s">
        <v>21</v>
      </c>
      <c r="B282" s="51">
        <v>290</v>
      </c>
      <c r="C282" s="53">
        <v>45</v>
      </c>
      <c r="D282" s="51">
        <v>50</v>
      </c>
      <c r="E282" s="53">
        <v>52</v>
      </c>
      <c r="F282" s="51"/>
      <c r="G282" s="51">
        <v>140</v>
      </c>
      <c r="H282" s="53">
        <v>20</v>
      </c>
      <c r="I282" s="51"/>
      <c r="J282" s="53">
        <v>85</v>
      </c>
      <c r="K282" s="51"/>
      <c r="L282" s="53"/>
      <c r="M282" s="51">
        <v>250</v>
      </c>
      <c r="N282" s="53">
        <v>265</v>
      </c>
      <c r="O282" s="51">
        <v>350</v>
      </c>
      <c r="P282" s="53">
        <v>300</v>
      </c>
      <c r="Q282" s="51"/>
      <c r="R282" s="48">
        <f t="shared" si="46"/>
        <v>1547</v>
      </c>
    </row>
    <row r="283" spans="1:18" ht="15.75" thickBot="1" x14ac:dyDescent="0.3">
      <c r="A283" s="117" t="s">
        <v>22</v>
      </c>
      <c r="B283" s="48">
        <v>435</v>
      </c>
      <c r="C283" s="54">
        <v>215</v>
      </c>
      <c r="D283" s="48">
        <v>175</v>
      </c>
      <c r="E283" s="54">
        <v>115</v>
      </c>
      <c r="F283" s="48">
        <v>30</v>
      </c>
      <c r="G283" s="48">
        <v>190</v>
      </c>
      <c r="H283" s="54">
        <v>70</v>
      </c>
      <c r="I283" s="48"/>
      <c r="J283" s="54"/>
      <c r="K283" s="48"/>
      <c r="L283" s="54"/>
      <c r="M283" s="48">
        <v>225</v>
      </c>
      <c r="N283" s="54">
        <v>245</v>
      </c>
      <c r="O283" s="48">
        <v>300</v>
      </c>
      <c r="P283" s="54">
        <v>325</v>
      </c>
      <c r="Q283" s="48"/>
      <c r="R283" s="48">
        <f t="shared" si="46"/>
        <v>2000</v>
      </c>
    </row>
    <row r="284" spans="1:18" ht="15.75" thickBot="1" x14ac:dyDescent="0.3">
      <c r="A284" s="118" t="s">
        <v>81</v>
      </c>
      <c r="B284" s="51">
        <v>40</v>
      </c>
      <c r="C284" s="53">
        <v>19</v>
      </c>
      <c r="D284" s="51"/>
      <c r="E284" s="53">
        <v>25</v>
      </c>
      <c r="F284" s="51"/>
      <c r="G284" s="51">
        <v>5</v>
      </c>
      <c r="H284" s="53">
        <v>5</v>
      </c>
      <c r="I284" s="51"/>
      <c r="J284" s="53"/>
      <c r="K284" s="51"/>
      <c r="L284" s="53"/>
      <c r="M284" s="51">
        <v>8</v>
      </c>
      <c r="N284" s="53">
        <v>13</v>
      </c>
      <c r="O284" s="51">
        <v>35</v>
      </c>
      <c r="P284" s="53"/>
      <c r="Q284" s="51"/>
      <c r="R284" s="48">
        <f t="shared" si="46"/>
        <v>150</v>
      </c>
    </row>
    <row r="285" spans="1:18" ht="15.75" thickBot="1" x14ac:dyDescent="0.3">
      <c r="A285" s="117" t="s">
        <v>24</v>
      </c>
      <c r="B285" s="48">
        <v>700</v>
      </c>
      <c r="C285" s="54">
        <v>330</v>
      </c>
      <c r="D285" s="48">
        <v>410</v>
      </c>
      <c r="E285" s="54">
        <v>120</v>
      </c>
      <c r="F285" s="48"/>
      <c r="G285" s="48">
        <v>70</v>
      </c>
      <c r="H285" s="54">
        <v>48</v>
      </c>
      <c r="I285" s="48"/>
      <c r="J285" s="54">
        <v>45</v>
      </c>
      <c r="K285" s="48">
        <v>10</v>
      </c>
      <c r="L285" s="54">
        <v>40</v>
      </c>
      <c r="M285" s="48">
        <v>220</v>
      </c>
      <c r="N285" s="54">
        <v>285</v>
      </c>
      <c r="O285" s="48">
        <v>370</v>
      </c>
      <c r="P285" s="54">
        <v>85</v>
      </c>
      <c r="Q285" s="48"/>
      <c r="R285" s="48">
        <f t="shared" si="46"/>
        <v>2648</v>
      </c>
    </row>
    <row r="286" spans="1:18" ht="15.75" thickBot="1" x14ac:dyDescent="0.3">
      <c r="A286" s="118" t="s">
        <v>82</v>
      </c>
      <c r="B286" s="48">
        <v>210</v>
      </c>
      <c r="C286" s="54">
        <v>80</v>
      </c>
      <c r="D286" s="48"/>
      <c r="E286" s="54">
        <v>20</v>
      </c>
      <c r="F286" s="48"/>
      <c r="G286" s="48">
        <v>50</v>
      </c>
      <c r="H286" s="54">
        <v>20</v>
      </c>
      <c r="I286" s="48">
        <v>10</v>
      </c>
      <c r="J286" s="54"/>
      <c r="K286" s="48"/>
      <c r="L286" s="54"/>
      <c r="M286" s="48">
        <v>100</v>
      </c>
      <c r="N286" s="54">
        <v>90</v>
      </c>
      <c r="O286" s="48">
        <v>220</v>
      </c>
      <c r="P286" s="54"/>
      <c r="Q286" s="48"/>
      <c r="R286" s="48">
        <f t="shared" si="46"/>
        <v>800</v>
      </c>
    </row>
    <row r="287" spans="1:18" ht="15.75" thickBot="1" x14ac:dyDescent="0.3">
      <c r="A287" s="118" t="s">
        <v>63</v>
      </c>
      <c r="B287" s="48">
        <v>345</v>
      </c>
      <c r="C287" s="54">
        <v>405</v>
      </c>
      <c r="D287" s="48">
        <v>130</v>
      </c>
      <c r="E287" s="54">
        <v>100</v>
      </c>
      <c r="F287" s="48">
        <v>40</v>
      </c>
      <c r="G287" s="48">
        <v>235</v>
      </c>
      <c r="H287" s="54">
        <v>100</v>
      </c>
      <c r="I287" s="48">
        <v>95</v>
      </c>
      <c r="J287" s="54">
        <v>180</v>
      </c>
      <c r="K287" s="48">
        <v>30</v>
      </c>
      <c r="L287" s="54">
        <v>55</v>
      </c>
      <c r="M287" s="48">
        <v>250</v>
      </c>
      <c r="N287" s="54">
        <v>215</v>
      </c>
      <c r="O287" s="48">
        <v>500</v>
      </c>
      <c r="P287" s="54">
        <v>325</v>
      </c>
      <c r="Q287" s="48"/>
      <c r="R287" s="48">
        <f t="shared" si="46"/>
        <v>2680</v>
      </c>
    </row>
    <row r="288" spans="1:18" x14ac:dyDescent="0.25">
      <c r="A288" s="119"/>
      <c r="B288" s="119">
        <f t="shared" ref="B288:P288" si="47">SUM(B280:B287)</f>
        <v>3145</v>
      </c>
      <c r="C288" s="119">
        <f t="shared" si="47"/>
        <v>1689</v>
      </c>
      <c r="D288" s="119">
        <f t="shared" si="47"/>
        <v>1020</v>
      </c>
      <c r="E288" s="119">
        <f t="shared" si="47"/>
        <v>977</v>
      </c>
      <c r="F288" s="119">
        <f t="shared" si="47"/>
        <v>130</v>
      </c>
      <c r="G288" s="119">
        <f t="shared" si="47"/>
        <v>978</v>
      </c>
      <c r="H288" s="119">
        <f t="shared" si="47"/>
        <v>404</v>
      </c>
      <c r="I288" s="119">
        <f t="shared" si="47"/>
        <v>145</v>
      </c>
      <c r="J288" s="119">
        <f t="shared" si="47"/>
        <v>453</v>
      </c>
      <c r="K288" s="119">
        <f t="shared" si="47"/>
        <v>70</v>
      </c>
      <c r="L288" s="119">
        <f t="shared" si="47"/>
        <v>175</v>
      </c>
      <c r="M288" s="119">
        <f t="shared" si="47"/>
        <v>1443</v>
      </c>
      <c r="N288" s="119">
        <f t="shared" si="47"/>
        <v>1818</v>
      </c>
      <c r="O288" s="119">
        <f t="shared" si="47"/>
        <v>3775</v>
      </c>
      <c r="P288" s="119">
        <f t="shared" si="47"/>
        <v>1585</v>
      </c>
      <c r="Q288" s="119"/>
      <c r="R288" s="119">
        <f>SUM(B288:O288)</f>
        <v>16222</v>
      </c>
    </row>
    <row r="289" spans="1:18" x14ac:dyDescent="0.2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</row>
    <row r="290" spans="1:18" x14ac:dyDescent="0.25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</row>
    <row r="291" spans="1:18" x14ac:dyDescent="0.25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</row>
    <row r="292" spans="1:18" x14ac:dyDescent="0.25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</row>
    <row r="293" spans="1:18" ht="18.75" x14ac:dyDescent="0.3">
      <c r="A293" s="111"/>
      <c r="B293" s="111"/>
      <c r="C293" s="112" t="s">
        <v>68</v>
      </c>
      <c r="D293" s="112"/>
      <c r="E293" s="112" t="s">
        <v>27</v>
      </c>
      <c r="F293" s="112"/>
      <c r="G293" s="115"/>
      <c r="H293" s="114" t="s">
        <v>18</v>
      </c>
      <c r="I293" s="112"/>
      <c r="J293" s="112"/>
      <c r="K293" s="111"/>
      <c r="L293" s="115"/>
      <c r="M293" s="111"/>
      <c r="N293" s="111"/>
      <c r="O293" s="111"/>
      <c r="P293" s="111"/>
      <c r="Q293" s="111"/>
      <c r="R293" s="111"/>
    </row>
    <row r="294" spans="1:18" ht="15.75" thickBot="1" x14ac:dyDescent="0.3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</row>
    <row r="295" spans="1:18" ht="15.75" thickBot="1" x14ac:dyDescent="0.3">
      <c r="A295" s="116"/>
      <c r="B295" s="121" t="s">
        <v>1</v>
      </c>
      <c r="C295" s="122" t="s">
        <v>2</v>
      </c>
      <c r="D295" s="121" t="s">
        <v>3</v>
      </c>
      <c r="E295" s="122" t="s">
        <v>4</v>
      </c>
      <c r="F295" s="121" t="s">
        <v>5</v>
      </c>
      <c r="G295" s="121" t="s">
        <v>6</v>
      </c>
      <c r="H295" s="122" t="s">
        <v>7</v>
      </c>
      <c r="I295" s="121" t="s">
        <v>8</v>
      </c>
      <c r="J295" s="122" t="s">
        <v>9</v>
      </c>
      <c r="K295" s="121" t="s">
        <v>10</v>
      </c>
      <c r="L295" s="122" t="s">
        <v>11</v>
      </c>
      <c r="M295" s="121" t="s">
        <v>12</v>
      </c>
      <c r="N295" s="122" t="s">
        <v>13</v>
      </c>
      <c r="O295" s="121" t="s">
        <v>14</v>
      </c>
      <c r="P295" s="122" t="s">
        <v>15</v>
      </c>
      <c r="Q295" s="121" t="s">
        <v>16</v>
      </c>
      <c r="R295" s="122" t="s">
        <v>17</v>
      </c>
    </row>
    <row r="296" spans="1:18" ht="15.75" thickBot="1" x14ac:dyDescent="0.3">
      <c r="A296" s="117" t="s">
        <v>19</v>
      </c>
      <c r="B296" s="123">
        <v>600</v>
      </c>
      <c r="C296" s="124">
        <v>400</v>
      </c>
      <c r="D296" s="123">
        <v>500</v>
      </c>
      <c r="E296" s="124">
        <v>100</v>
      </c>
      <c r="F296" s="123">
        <v>106</v>
      </c>
      <c r="G296" s="123">
        <v>123</v>
      </c>
      <c r="H296" s="124">
        <v>33</v>
      </c>
      <c r="I296" s="123">
        <v>100</v>
      </c>
      <c r="J296" s="124">
        <v>100</v>
      </c>
      <c r="K296" s="123">
        <v>50</v>
      </c>
      <c r="L296" s="124">
        <v>120</v>
      </c>
      <c r="M296" s="123">
        <v>240</v>
      </c>
      <c r="N296" s="124">
        <v>350</v>
      </c>
      <c r="O296" s="123">
        <v>500</v>
      </c>
      <c r="P296" s="124">
        <v>450</v>
      </c>
      <c r="Q296" s="123"/>
      <c r="R296" s="125">
        <f>SUM(B296:O296)</f>
        <v>3322</v>
      </c>
    </row>
    <row r="297" spans="1:18" ht="15.75" thickBot="1" x14ac:dyDescent="0.3">
      <c r="A297" s="117" t="s">
        <v>20</v>
      </c>
      <c r="B297" s="125">
        <v>250</v>
      </c>
      <c r="C297" s="126">
        <v>180</v>
      </c>
      <c r="D297" s="125">
        <v>30</v>
      </c>
      <c r="E297" s="126">
        <v>60</v>
      </c>
      <c r="F297" s="125"/>
      <c r="G297" s="125">
        <v>75</v>
      </c>
      <c r="H297" s="126">
        <v>20</v>
      </c>
      <c r="I297" s="125">
        <v>10</v>
      </c>
      <c r="J297" s="126">
        <v>85</v>
      </c>
      <c r="K297" s="125"/>
      <c r="L297" s="126">
        <v>25</v>
      </c>
      <c r="M297" s="125">
        <v>60</v>
      </c>
      <c r="N297" s="126">
        <v>100</v>
      </c>
      <c r="O297" s="125">
        <v>300</v>
      </c>
      <c r="P297" s="126">
        <v>250</v>
      </c>
      <c r="Q297" s="125"/>
      <c r="R297" s="125">
        <f t="shared" ref="R297:R303" si="48">SUM(B297:O297)</f>
        <v>1195</v>
      </c>
    </row>
    <row r="298" spans="1:18" ht="15.75" thickBot="1" x14ac:dyDescent="0.3">
      <c r="A298" s="117" t="s">
        <v>21</v>
      </c>
      <c r="B298" s="123">
        <v>250</v>
      </c>
      <c r="C298" s="124">
        <v>160</v>
      </c>
      <c r="D298" s="123">
        <v>100</v>
      </c>
      <c r="E298" s="124">
        <v>60</v>
      </c>
      <c r="F298" s="123">
        <v>28</v>
      </c>
      <c r="G298" s="123">
        <v>140</v>
      </c>
      <c r="H298" s="124">
        <v>20</v>
      </c>
      <c r="I298" s="123"/>
      <c r="J298" s="124">
        <v>85</v>
      </c>
      <c r="K298" s="123"/>
      <c r="L298" s="124"/>
      <c r="M298" s="123">
        <v>250</v>
      </c>
      <c r="N298" s="124">
        <v>265</v>
      </c>
      <c r="O298" s="123">
        <v>350</v>
      </c>
      <c r="P298" s="124">
        <v>300</v>
      </c>
      <c r="Q298" s="123"/>
      <c r="R298" s="125">
        <f t="shared" si="48"/>
        <v>1708</v>
      </c>
    </row>
    <row r="299" spans="1:18" ht="15.75" thickBot="1" x14ac:dyDescent="0.3">
      <c r="A299" s="117" t="s">
        <v>22</v>
      </c>
      <c r="B299" s="125">
        <v>235</v>
      </c>
      <c r="C299" s="126">
        <v>220</v>
      </c>
      <c r="D299" s="125">
        <v>33</v>
      </c>
      <c r="E299" s="126">
        <v>21</v>
      </c>
      <c r="F299" s="125">
        <v>12</v>
      </c>
      <c r="G299" s="125">
        <v>13</v>
      </c>
      <c r="H299" s="126">
        <v>6</v>
      </c>
      <c r="I299" s="125"/>
      <c r="J299" s="126">
        <v>8</v>
      </c>
      <c r="K299" s="125">
        <v>12</v>
      </c>
      <c r="L299" s="126">
        <v>22</v>
      </c>
      <c r="M299" s="125">
        <v>100</v>
      </c>
      <c r="N299" s="126">
        <v>120</v>
      </c>
      <c r="O299" s="125">
        <v>500</v>
      </c>
      <c r="P299" s="126">
        <v>250</v>
      </c>
      <c r="Q299" s="125"/>
      <c r="R299" s="125">
        <f t="shared" si="48"/>
        <v>1302</v>
      </c>
    </row>
    <row r="300" spans="1:18" ht="15.75" thickBot="1" x14ac:dyDescent="0.3">
      <c r="A300" s="118" t="s">
        <v>81</v>
      </c>
      <c r="B300" s="123">
        <v>80</v>
      </c>
      <c r="C300" s="124">
        <v>30</v>
      </c>
      <c r="D300" s="123">
        <v>20</v>
      </c>
      <c r="E300" s="124">
        <v>10</v>
      </c>
      <c r="F300" s="123"/>
      <c r="G300" s="123">
        <v>5</v>
      </c>
      <c r="H300" s="124">
        <v>5</v>
      </c>
      <c r="I300" s="123"/>
      <c r="J300" s="124"/>
      <c r="K300" s="123"/>
      <c r="L300" s="124"/>
      <c r="M300" s="123">
        <v>25</v>
      </c>
      <c r="N300" s="124">
        <v>50</v>
      </c>
      <c r="O300" s="123">
        <v>80</v>
      </c>
      <c r="P300" s="124">
        <v>50</v>
      </c>
      <c r="Q300" s="123"/>
      <c r="R300" s="125">
        <f t="shared" si="48"/>
        <v>305</v>
      </c>
    </row>
    <row r="301" spans="1:18" ht="15.75" thickBot="1" x14ac:dyDescent="0.3">
      <c r="A301" s="117" t="s">
        <v>24</v>
      </c>
      <c r="B301" s="125">
        <v>150</v>
      </c>
      <c r="C301" s="126">
        <v>80</v>
      </c>
      <c r="D301" s="125">
        <v>70</v>
      </c>
      <c r="E301" s="126">
        <v>33</v>
      </c>
      <c r="F301" s="125">
        <v>18</v>
      </c>
      <c r="G301" s="125">
        <v>95</v>
      </c>
      <c r="H301" s="126">
        <v>50</v>
      </c>
      <c r="I301" s="125">
        <v>10</v>
      </c>
      <c r="J301" s="126">
        <v>50</v>
      </c>
      <c r="K301" s="125">
        <v>10</v>
      </c>
      <c r="L301" s="126">
        <v>25</v>
      </c>
      <c r="M301" s="125">
        <v>100</v>
      </c>
      <c r="N301" s="126">
        <v>124</v>
      </c>
      <c r="O301" s="125">
        <v>500</v>
      </c>
      <c r="P301" s="126">
        <v>200</v>
      </c>
      <c r="Q301" s="125"/>
      <c r="R301" s="125">
        <f t="shared" si="48"/>
        <v>1315</v>
      </c>
    </row>
    <row r="302" spans="1:18" ht="15.75" thickBot="1" x14ac:dyDescent="0.3">
      <c r="A302" s="118" t="s">
        <v>82</v>
      </c>
      <c r="B302" s="125">
        <v>210</v>
      </c>
      <c r="C302" s="126">
        <v>80</v>
      </c>
      <c r="D302" s="125"/>
      <c r="E302" s="126">
        <v>10</v>
      </c>
      <c r="F302" s="125"/>
      <c r="G302" s="125">
        <v>50</v>
      </c>
      <c r="H302" s="126">
        <v>20</v>
      </c>
      <c r="I302" s="125">
        <v>10</v>
      </c>
      <c r="J302" s="126"/>
      <c r="K302" s="125"/>
      <c r="L302" s="126"/>
      <c r="M302" s="125">
        <v>100</v>
      </c>
      <c r="N302" s="126">
        <v>90</v>
      </c>
      <c r="O302" s="125">
        <v>350</v>
      </c>
      <c r="P302" s="126">
        <v>100</v>
      </c>
      <c r="Q302" s="125"/>
      <c r="R302" s="125">
        <f t="shared" si="48"/>
        <v>920</v>
      </c>
    </row>
    <row r="303" spans="1:18" ht="15.75" thickBot="1" x14ac:dyDescent="0.3">
      <c r="A303" s="118" t="s">
        <v>63</v>
      </c>
      <c r="B303" s="125">
        <v>280</v>
      </c>
      <c r="C303" s="126">
        <v>240</v>
      </c>
      <c r="D303" s="125">
        <v>121</v>
      </c>
      <c r="E303" s="126">
        <v>85</v>
      </c>
      <c r="F303" s="125">
        <v>10</v>
      </c>
      <c r="G303" s="125">
        <v>200</v>
      </c>
      <c r="H303" s="126">
        <v>100</v>
      </c>
      <c r="I303" s="125">
        <v>70</v>
      </c>
      <c r="J303" s="126">
        <v>400</v>
      </c>
      <c r="K303" s="125">
        <v>30</v>
      </c>
      <c r="L303" s="126">
        <v>15</v>
      </c>
      <c r="M303" s="125">
        <v>200</v>
      </c>
      <c r="N303" s="126">
        <v>250</v>
      </c>
      <c r="O303" s="125">
        <v>500</v>
      </c>
      <c r="P303" s="126">
        <v>250</v>
      </c>
      <c r="Q303" s="125"/>
      <c r="R303" s="125">
        <f t="shared" si="48"/>
        <v>2501</v>
      </c>
    </row>
    <row r="304" spans="1:18" x14ac:dyDescent="0.25">
      <c r="A304" s="119"/>
      <c r="B304" s="119">
        <f t="shared" ref="B304:P304" si="49">SUM(B296:B303)</f>
        <v>2055</v>
      </c>
      <c r="C304" s="119">
        <f t="shared" si="49"/>
        <v>1390</v>
      </c>
      <c r="D304" s="119">
        <f t="shared" si="49"/>
        <v>874</v>
      </c>
      <c r="E304" s="119">
        <f t="shared" si="49"/>
        <v>379</v>
      </c>
      <c r="F304" s="119">
        <f t="shared" si="49"/>
        <v>174</v>
      </c>
      <c r="G304" s="119">
        <f t="shared" si="49"/>
        <v>701</v>
      </c>
      <c r="H304" s="119">
        <f t="shared" si="49"/>
        <v>254</v>
      </c>
      <c r="I304" s="119">
        <f t="shared" si="49"/>
        <v>200</v>
      </c>
      <c r="J304" s="119">
        <f t="shared" si="49"/>
        <v>728</v>
      </c>
      <c r="K304" s="119">
        <f t="shared" si="49"/>
        <v>102</v>
      </c>
      <c r="L304" s="119">
        <f t="shared" si="49"/>
        <v>207</v>
      </c>
      <c r="M304" s="119">
        <f t="shared" si="49"/>
        <v>1075</v>
      </c>
      <c r="N304" s="119">
        <f t="shared" si="49"/>
        <v>1349</v>
      </c>
      <c r="O304" s="119">
        <f t="shared" si="49"/>
        <v>3080</v>
      </c>
      <c r="P304" s="119">
        <f t="shared" si="49"/>
        <v>1850</v>
      </c>
      <c r="Q304" s="119"/>
      <c r="R304" s="119">
        <f>SUM(B304:O304)</f>
        <v>12568</v>
      </c>
    </row>
    <row r="305" spans="1:18" x14ac:dyDescent="0.25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</row>
    <row r="306" spans="1:18" x14ac:dyDescent="0.25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</row>
    <row r="307" spans="1:18" x14ac:dyDescent="0.25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</row>
    <row r="308" spans="1:18" x14ac:dyDescent="0.25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</row>
    <row r="309" spans="1:18" x14ac:dyDescent="0.25">
      <c r="A309" s="127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</row>
    <row r="310" spans="1:18" ht="18.75" x14ac:dyDescent="0.3">
      <c r="A310" s="127"/>
      <c r="B310" s="128"/>
      <c r="C310" s="112" t="s">
        <v>71</v>
      </c>
      <c r="D310" s="112"/>
      <c r="E310" s="112" t="s">
        <v>27</v>
      </c>
      <c r="F310" s="112"/>
      <c r="G310" s="115"/>
      <c r="H310" s="114" t="s">
        <v>18</v>
      </c>
      <c r="I310" s="112"/>
      <c r="J310" s="112"/>
      <c r="K310" s="128"/>
      <c r="L310" s="128"/>
      <c r="M310" s="128"/>
      <c r="N310" s="128"/>
      <c r="O310" s="128"/>
      <c r="P310" s="128"/>
      <c r="Q310" s="128"/>
      <c r="R310" s="128"/>
    </row>
    <row r="311" spans="1:18" x14ac:dyDescent="0.25">
      <c r="A311" s="127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</row>
    <row r="312" spans="1:18" ht="15.75" thickBot="1" x14ac:dyDescent="0.3">
      <c r="A312" s="129" t="s">
        <v>83</v>
      </c>
      <c r="B312" s="130">
        <v>450</v>
      </c>
      <c r="C312" s="130">
        <v>230</v>
      </c>
      <c r="D312" s="130">
        <v>235</v>
      </c>
      <c r="E312" s="130">
        <v>150</v>
      </c>
      <c r="F312" s="130">
        <v>91</v>
      </c>
      <c r="G312" s="130">
        <v>48</v>
      </c>
      <c r="H312" s="130">
        <v>45</v>
      </c>
      <c r="I312" s="130">
        <v>45</v>
      </c>
      <c r="J312" s="130">
        <v>45</v>
      </c>
      <c r="K312" s="130"/>
      <c r="L312" s="130">
        <v>26</v>
      </c>
      <c r="M312" s="130">
        <v>150</v>
      </c>
      <c r="N312" s="130">
        <v>225</v>
      </c>
      <c r="O312" s="130">
        <v>450</v>
      </c>
      <c r="P312" s="130">
        <v>250</v>
      </c>
      <c r="Q312" s="130"/>
      <c r="R312" s="130">
        <f>SUM(B312:O312)</f>
        <v>2190</v>
      </c>
    </row>
    <row r="313" spans="1:18" ht="15.75" thickBot="1" x14ac:dyDescent="0.3">
      <c r="A313" s="117" t="s">
        <v>20</v>
      </c>
      <c r="B313" s="131">
        <v>300</v>
      </c>
      <c r="C313" s="132">
        <v>280</v>
      </c>
      <c r="D313" s="131">
        <v>100</v>
      </c>
      <c r="E313" s="132">
        <v>220</v>
      </c>
      <c r="F313" s="131"/>
      <c r="G313" s="131">
        <v>130</v>
      </c>
      <c r="H313" s="132">
        <v>50</v>
      </c>
      <c r="I313" s="131">
        <v>30</v>
      </c>
      <c r="J313" s="132">
        <v>60</v>
      </c>
      <c r="K313" s="131"/>
      <c r="L313" s="132">
        <v>50</v>
      </c>
      <c r="M313" s="131">
        <v>180</v>
      </c>
      <c r="N313" s="132">
        <v>515</v>
      </c>
      <c r="O313" s="131">
        <v>500</v>
      </c>
      <c r="P313" s="132">
        <v>250</v>
      </c>
      <c r="Q313" s="131"/>
      <c r="R313" s="130">
        <f t="shared" ref="R313:R319" si="50">SUM(B313:O313)</f>
        <v>2415</v>
      </c>
    </row>
    <row r="314" spans="1:18" ht="15.75" thickBot="1" x14ac:dyDescent="0.3">
      <c r="A314" s="117" t="s">
        <v>21</v>
      </c>
      <c r="B314" s="123">
        <v>290</v>
      </c>
      <c r="C314" s="124">
        <v>80</v>
      </c>
      <c r="D314" s="123"/>
      <c r="E314" s="124"/>
      <c r="F314" s="123"/>
      <c r="G314" s="123">
        <v>55</v>
      </c>
      <c r="H314" s="124">
        <v>11</v>
      </c>
      <c r="I314" s="123"/>
      <c r="J314" s="124">
        <v>85</v>
      </c>
      <c r="K314" s="123"/>
      <c r="L314" s="124"/>
      <c r="M314" s="123">
        <v>55</v>
      </c>
      <c r="N314" s="124">
        <v>50</v>
      </c>
      <c r="O314" s="123">
        <v>200</v>
      </c>
      <c r="P314" s="124">
        <v>150</v>
      </c>
      <c r="Q314" s="123"/>
      <c r="R314" s="130">
        <f t="shared" si="50"/>
        <v>826</v>
      </c>
    </row>
    <row r="315" spans="1:18" ht="15.75" thickBot="1" x14ac:dyDescent="0.3">
      <c r="A315" s="117" t="s">
        <v>22</v>
      </c>
      <c r="B315" s="125">
        <v>360</v>
      </c>
      <c r="C315" s="126">
        <v>200</v>
      </c>
      <c r="D315" s="125">
        <v>75</v>
      </c>
      <c r="E315" s="126">
        <v>60</v>
      </c>
      <c r="F315" s="125">
        <v>10</v>
      </c>
      <c r="G315" s="125">
        <v>75</v>
      </c>
      <c r="H315" s="126">
        <v>25</v>
      </c>
      <c r="I315" s="125">
        <v>40</v>
      </c>
      <c r="J315" s="126">
        <v>20</v>
      </c>
      <c r="K315" s="125">
        <v>30</v>
      </c>
      <c r="L315" s="126">
        <v>30</v>
      </c>
      <c r="M315" s="125">
        <v>105</v>
      </c>
      <c r="N315" s="126">
        <v>180</v>
      </c>
      <c r="O315" s="125">
        <v>500</v>
      </c>
      <c r="P315" s="126">
        <v>325</v>
      </c>
      <c r="Q315" s="125"/>
      <c r="R315" s="130">
        <f t="shared" si="50"/>
        <v>1710</v>
      </c>
    </row>
    <row r="316" spans="1:18" ht="15.75" thickBot="1" x14ac:dyDescent="0.3">
      <c r="A316" s="118" t="s">
        <v>84</v>
      </c>
      <c r="B316" s="123">
        <v>200</v>
      </c>
      <c r="C316" s="124">
        <v>100</v>
      </c>
      <c r="D316" s="123"/>
      <c r="E316" s="124">
        <v>50</v>
      </c>
      <c r="F316" s="123"/>
      <c r="G316" s="123"/>
      <c r="H316" s="124"/>
      <c r="I316" s="123"/>
      <c r="J316" s="124"/>
      <c r="K316" s="123"/>
      <c r="L316" s="124"/>
      <c r="M316" s="123">
        <v>100</v>
      </c>
      <c r="N316" s="124">
        <v>120</v>
      </c>
      <c r="O316" s="123">
        <v>150</v>
      </c>
      <c r="P316" s="124">
        <v>225</v>
      </c>
      <c r="Q316" s="123"/>
      <c r="R316" s="130">
        <f t="shared" si="50"/>
        <v>720</v>
      </c>
    </row>
    <row r="317" spans="1:18" ht="15.75" thickBot="1" x14ac:dyDescent="0.3">
      <c r="A317" s="117" t="s">
        <v>24</v>
      </c>
      <c r="B317" s="125">
        <v>700</v>
      </c>
      <c r="C317" s="126">
        <v>330</v>
      </c>
      <c r="D317" s="125">
        <v>410</v>
      </c>
      <c r="E317" s="126">
        <v>120</v>
      </c>
      <c r="F317" s="125"/>
      <c r="G317" s="125">
        <v>70</v>
      </c>
      <c r="H317" s="126">
        <v>48</v>
      </c>
      <c r="I317" s="125"/>
      <c r="J317" s="126">
        <v>45</v>
      </c>
      <c r="K317" s="125">
        <v>10</v>
      </c>
      <c r="L317" s="126">
        <v>40</v>
      </c>
      <c r="M317" s="125">
        <v>220</v>
      </c>
      <c r="N317" s="126">
        <v>285</v>
      </c>
      <c r="O317" s="125">
        <v>370</v>
      </c>
      <c r="P317" s="126">
        <v>85</v>
      </c>
      <c r="Q317" s="125"/>
      <c r="R317" s="130">
        <f t="shared" si="50"/>
        <v>2648</v>
      </c>
    </row>
    <row r="318" spans="1:18" ht="15.75" thickBot="1" x14ac:dyDescent="0.3">
      <c r="A318" s="118" t="s">
        <v>82</v>
      </c>
      <c r="B318" s="125">
        <v>210</v>
      </c>
      <c r="C318" s="126">
        <v>80</v>
      </c>
      <c r="D318" s="125"/>
      <c r="E318" s="126">
        <v>20</v>
      </c>
      <c r="F318" s="125"/>
      <c r="G318" s="125">
        <v>50</v>
      </c>
      <c r="H318" s="126">
        <v>20</v>
      </c>
      <c r="I318" s="125">
        <v>10</v>
      </c>
      <c r="J318" s="126"/>
      <c r="K318" s="125"/>
      <c r="L318" s="126"/>
      <c r="M318" s="125">
        <v>100</v>
      </c>
      <c r="N318" s="126">
        <v>90</v>
      </c>
      <c r="O318" s="125">
        <v>220</v>
      </c>
      <c r="P318" s="126"/>
      <c r="Q318" s="125"/>
      <c r="R318" s="130">
        <f t="shared" si="50"/>
        <v>800</v>
      </c>
    </row>
    <row r="319" spans="1:18" ht="15.75" thickBot="1" x14ac:dyDescent="0.3">
      <c r="A319" s="118" t="s">
        <v>63</v>
      </c>
      <c r="B319" s="125">
        <v>345</v>
      </c>
      <c r="C319" s="126">
        <v>405</v>
      </c>
      <c r="D319" s="125">
        <v>130</v>
      </c>
      <c r="E319" s="126">
        <v>100</v>
      </c>
      <c r="F319" s="125">
        <v>40</v>
      </c>
      <c r="G319" s="125">
        <v>235</v>
      </c>
      <c r="H319" s="126">
        <v>100</v>
      </c>
      <c r="I319" s="125">
        <v>95</v>
      </c>
      <c r="J319" s="126">
        <v>180</v>
      </c>
      <c r="K319" s="125">
        <v>30</v>
      </c>
      <c r="L319" s="126">
        <v>55</v>
      </c>
      <c r="M319" s="125">
        <v>250</v>
      </c>
      <c r="N319" s="126">
        <v>215</v>
      </c>
      <c r="O319" s="125">
        <v>500</v>
      </c>
      <c r="P319" s="126">
        <v>325</v>
      </c>
      <c r="Q319" s="125"/>
      <c r="R319" s="130">
        <f t="shared" si="50"/>
        <v>2680</v>
      </c>
    </row>
    <row r="320" spans="1:18" x14ac:dyDescent="0.25">
      <c r="A320" s="119"/>
      <c r="B320" s="119">
        <f t="shared" ref="B320:P320" si="51">SUM(B312:B319)</f>
        <v>2855</v>
      </c>
      <c r="C320" s="119">
        <f t="shared" si="51"/>
        <v>1705</v>
      </c>
      <c r="D320" s="119">
        <f t="shared" si="51"/>
        <v>950</v>
      </c>
      <c r="E320" s="119">
        <f t="shared" si="51"/>
        <v>720</v>
      </c>
      <c r="F320" s="119">
        <f t="shared" si="51"/>
        <v>141</v>
      </c>
      <c r="G320" s="119">
        <f t="shared" si="51"/>
        <v>663</v>
      </c>
      <c r="H320" s="119">
        <f t="shared" si="51"/>
        <v>299</v>
      </c>
      <c r="I320" s="119">
        <f t="shared" si="51"/>
        <v>220</v>
      </c>
      <c r="J320" s="119">
        <f t="shared" si="51"/>
        <v>435</v>
      </c>
      <c r="K320" s="119">
        <f t="shared" si="51"/>
        <v>70</v>
      </c>
      <c r="L320" s="119">
        <f t="shared" si="51"/>
        <v>201</v>
      </c>
      <c r="M320" s="119">
        <f t="shared" si="51"/>
        <v>1160</v>
      </c>
      <c r="N320" s="119">
        <f t="shared" si="51"/>
        <v>1680</v>
      </c>
      <c r="O320" s="119">
        <f t="shared" si="51"/>
        <v>2890</v>
      </c>
      <c r="P320" s="119">
        <f t="shared" si="51"/>
        <v>1610</v>
      </c>
      <c r="Q320" s="119"/>
      <c r="R320" s="119">
        <f>SUM(B320:O320)</f>
        <v>13989</v>
      </c>
    </row>
    <row r="321" spans="1:18" x14ac:dyDescent="0.25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</row>
    <row r="322" spans="1:18" x14ac:dyDescent="0.25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</row>
    <row r="323" spans="1:18" x14ac:dyDescent="0.25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</row>
    <row r="324" spans="1:18" ht="18.75" x14ac:dyDescent="0.3">
      <c r="A324" s="111"/>
      <c r="B324" s="111"/>
      <c r="C324" s="112" t="s">
        <v>74</v>
      </c>
      <c r="D324" s="112"/>
      <c r="E324" s="112" t="s">
        <v>27</v>
      </c>
      <c r="F324" s="112"/>
      <c r="G324" s="115"/>
      <c r="H324" s="114" t="s">
        <v>18</v>
      </c>
      <c r="I324" s="112"/>
      <c r="J324" s="112"/>
      <c r="K324" s="111"/>
      <c r="L324" s="115"/>
      <c r="M324" s="111"/>
      <c r="N324" s="111"/>
      <c r="O324" s="111"/>
      <c r="P324" s="111"/>
      <c r="Q324" s="111"/>
      <c r="R324" s="111"/>
    </row>
    <row r="325" spans="1:18" ht="15.75" thickBot="1" x14ac:dyDescent="0.3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</row>
    <row r="326" spans="1:18" ht="15.75" thickBot="1" x14ac:dyDescent="0.3">
      <c r="A326" s="116"/>
      <c r="B326" s="121" t="s">
        <v>1</v>
      </c>
      <c r="C326" s="122" t="s">
        <v>2</v>
      </c>
      <c r="D326" s="121" t="s">
        <v>3</v>
      </c>
      <c r="E326" s="122" t="s">
        <v>4</v>
      </c>
      <c r="F326" s="121" t="s">
        <v>5</v>
      </c>
      <c r="G326" s="121" t="s">
        <v>6</v>
      </c>
      <c r="H326" s="122" t="s">
        <v>7</v>
      </c>
      <c r="I326" s="121" t="s">
        <v>8</v>
      </c>
      <c r="J326" s="122" t="s">
        <v>9</v>
      </c>
      <c r="K326" s="121" t="s">
        <v>10</v>
      </c>
      <c r="L326" s="122" t="s">
        <v>11</v>
      </c>
      <c r="M326" s="121" t="s">
        <v>12</v>
      </c>
      <c r="N326" s="122" t="s">
        <v>13</v>
      </c>
      <c r="O326" s="121" t="s">
        <v>14</v>
      </c>
      <c r="P326" s="122" t="s">
        <v>15</v>
      </c>
      <c r="Q326" s="121" t="s">
        <v>16</v>
      </c>
      <c r="R326" s="122" t="s">
        <v>17</v>
      </c>
    </row>
    <row r="327" spans="1:18" ht="15.75" thickBot="1" x14ac:dyDescent="0.3">
      <c r="A327" s="117" t="s">
        <v>19</v>
      </c>
      <c r="B327" s="123">
        <v>450</v>
      </c>
      <c r="C327" s="124">
        <v>225</v>
      </c>
      <c r="D327" s="123">
        <v>125</v>
      </c>
      <c r="E327" s="124">
        <v>150</v>
      </c>
      <c r="F327" s="123">
        <v>40</v>
      </c>
      <c r="G327" s="123">
        <v>150</v>
      </c>
      <c r="H327" s="124">
        <v>50</v>
      </c>
      <c r="I327" s="123">
        <v>20</v>
      </c>
      <c r="J327" s="124">
        <v>100</v>
      </c>
      <c r="K327" s="123">
        <v>10</v>
      </c>
      <c r="L327" s="124">
        <v>40</v>
      </c>
      <c r="M327" s="123">
        <v>150</v>
      </c>
      <c r="N327" s="124">
        <v>150</v>
      </c>
      <c r="O327" s="123">
        <v>890</v>
      </c>
      <c r="P327" s="124">
        <v>325</v>
      </c>
      <c r="Q327" s="123"/>
      <c r="R327" s="125">
        <f>SUM(B327:O327)</f>
        <v>2550</v>
      </c>
    </row>
    <row r="328" spans="1:18" ht="15.75" thickBot="1" x14ac:dyDescent="0.3">
      <c r="A328" s="117" t="s">
        <v>20</v>
      </c>
      <c r="B328" s="125">
        <v>350</v>
      </c>
      <c r="C328" s="126">
        <v>280</v>
      </c>
      <c r="D328" s="125">
        <v>100</v>
      </c>
      <c r="E328" s="126">
        <v>200</v>
      </c>
      <c r="F328" s="125">
        <v>10</v>
      </c>
      <c r="G328" s="125">
        <v>100</v>
      </c>
      <c r="H328" s="126">
        <v>55</v>
      </c>
      <c r="I328" s="125">
        <v>10</v>
      </c>
      <c r="J328" s="126">
        <v>150</v>
      </c>
      <c r="K328" s="125"/>
      <c r="L328" s="126">
        <v>25</v>
      </c>
      <c r="M328" s="125">
        <v>100</v>
      </c>
      <c r="N328" s="126">
        <v>300</v>
      </c>
      <c r="O328" s="125">
        <v>300</v>
      </c>
      <c r="P328" s="126">
        <v>200</v>
      </c>
      <c r="Q328" s="125"/>
      <c r="R328" s="125">
        <f t="shared" ref="R328:R334" si="52">SUM(B328:O328)</f>
        <v>1980</v>
      </c>
    </row>
    <row r="329" spans="1:18" ht="15.75" thickBot="1" x14ac:dyDescent="0.3">
      <c r="A329" s="117" t="s">
        <v>21</v>
      </c>
      <c r="B329" s="123">
        <v>310</v>
      </c>
      <c r="C329" s="124">
        <v>45</v>
      </c>
      <c r="D329" s="123">
        <v>60</v>
      </c>
      <c r="E329" s="124">
        <v>52</v>
      </c>
      <c r="F329" s="123"/>
      <c r="G329" s="123">
        <v>120</v>
      </c>
      <c r="H329" s="124">
        <v>10</v>
      </c>
      <c r="I329" s="123"/>
      <c r="J329" s="124">
        <v>60</v>
      </c>
      <c r="K329" s="123"/>
      <c r="L329" s="124"/>
      <c r="M329" s="123">
        <v>350</v>
      </c>
      <c r="N329" s="124">
        <v>210</v>
      </c>
      <c r="O329" s="123">
        <v>250</v>
      </c>
      <c r="P329" s="124">
        <v>150</v>
      </c>
      <c r="Q329" s="123"/>
      <c r="R329" s="125">
        <f t="shared" si="52"/>
        <v>1467</v>
      </c>
    </row>
    <row r="330" spans="1:18" ht="15.75" thickBot="1" x14ac:dyDescent="0.3">
      <c r="A330" s="117" t="s">
        <v>22</v>
      </c>
      <c r="B330" s="125">
        <v>410</v>
      </c>
      <c r="C330" s="126">
        <v>150</v>
      </c>
      <c r="D330" s="125">
        <v>125</v>
      </c>
      <c r="E330" s="126">
        <v>80</v>
      </c>
      <c r="F330" s="125">
        <v>25</v>
      </c>
      <c r="G330" s="125">
        <v>180</v>
      </c>
      <c r="H330" s="126">
        <v>40</v>
      </c>
      <c r="I330" s="125">
        <v>5</v>
      </c>
      <c r="J330" s="126"/>
      <c r="K330" s="125">
        <v>5</v>
      </c>
      <c r="L330" s="126">
        <v>10</v>
      </c>
      <c r="M330" s="125">
        <v>210</v>
      </c>
      <c r="N330" s="126">
        <v>222</v>
      </c>
      <c r="O330" s="125">
        <v>200</v>
      </c>
      <c r="P330" s="126">
        <v>100</v>
      </c>
      <c r="Q330" s="125"/>
      <c r="R330" s="125">
        <f t="shared" si="52"/>
        <v>1662</v>
      </c>
    </row>
    <row r="331" spans="1:18" ht="15.75" thickBot="1" x14ac:dyDescent="0.3">
      <c r="A331" s="118" t="s">
        <v>84</v>
      </c>
      <c r="B331" s="123">
        <v>200</v>
      </c>
      <c r="C331" s="124">
        <v>60</v>
      </c>
      <c r="D331" s="123"/>
      <c r="E331" s="124">
        <v>65</v>
      </c>
      <c r="F331" s="123"/>
      <c r="G331" s="123">
        <v>45</v>
      </c>
      <c r="H331" s="124"/>
      <c r="I331" s="123"/>
      <c r="J331" s="124"/>
      <c r="K331" s="123"/>
      <c r="L331" s="124"/>
      <c r="M331" s="123">
        <v>40</v>
      </c>
      <c r="N331" s="124">
        <v>180</v>
      </c>
      <c r="O331" s="123">
        <v>130</v>
      </c>
      <c r="P331" s="124">
        <v>150</v>
      </c>
      <c r="Q331" s="123"/>
      <c r="R331" s="125">
        <f t="shared" si="52"/>
        <v>720</v>
      </c>
    </row>
    <row r="332" spans="1:18" ht="15.75" thickBot="1" x14ac:dyDescent="0.3">
      <c r="A332" s="117" t="s">
        <v>24</v>
      </c>
      <c r="B332" s="125">
        <v>500</v>
      </c>
      <c r="C332" s="126">
        <v>256</v>
      </c>
      <c r="D332" s="125">
        <v>350</v>
      </c>
      <c r="E332" s="126">
        <v>90</v>
      </c>
      <c r="F332" s="125"/>
      <c r="G332" s="125">
        <v>65</v>
      </c>
      <c r="H332" s="126">
        <v>44</v>
      </c>
      <c r="I332" s="125"/>
      <c r="J332" s="126">
        <v>55</v>
      </c>
      <c r="K332" s="125">
        <v>20</v>
      </c>
      <c r="L332" s="126">
        <v>40</v>
      </c>
      <c r="M332" s="125">
        <v>210</v>
      </c>
      <c r="N332" s="126">
        <v>210</v>
      </c>
      <c r="O332" s="125">
        <v>300</v>
      </c>
      <c r="P332" s="126">
        <v>125</v>
      </c>
      <c r="Q332" s="125"/>
      <c r="R332" s="125">
        <f t="shared" si="52"/>
        <v>2140</v>
      </c>
    </row>
    <row r="333" spans="1:18" ht="15.75" thickBot="1" x14ac:dyDescent="0.3">
      <c r="A333" s="118" t="s">
        <v>82</v>
      </c>
      <c r="B333" s="125">
        <v>250</v>
      </c>
      <c r="C333" s="126">
        <v>70</v>
      </c>
      <c r="D333" s="125"/>
      <c r="E333" s="126">
        <v>20</v>
      </c>
      <c r="F333" s="125"/>
      <c r="G333" s="125">
        <v>40</v>
      </c>
      <c r="H333" s="126">
        <v>10</v>
      </c>
      <c r="I333" s="125">
        <v>10</v>
      </c>
      <c r="J333" s="126"/>
      <c r="K333" s="125"/>
      <c r="L333" s="126"/>
      <c r="M333" s="125">
        <v>50</v>
      </c>
      <c r="N333" s="126">
        <v>125</v>
      </c>
      <c r="O333" s="125">
        <v>210</v>
      </c>
      <c r="P333" s="126">
        <v>50</v>
      </c>
      <c r="Q333" s="125"/>
      <c r="R333" s="125">
        <f t="shared" si="52"/>
        <v>785</v>
      </c>
    </row>
    <row r="334" spans="1:18" ht="15.75" thickBot="1" x14ac:dyDescent="0.3">
      <c r="A334" s="118" t="s">
        <v>63</v>
      </c>
      <c r="B334" s="125">
        <v>289</v>
      </c>
      <c r="C334" s="126">
        <v>350</v>
      </c>
      <c r="D334" s="125">
        <v>130</v>
      </c>
      <c r="E334" s="126">
        <v>75</v>
      </c>
      <c r="F334" s="125">
        <v>33</v>
      </c>
      <c r="G334" s="125">
        <v>110</v>
      </c>
      <c r="H334" s="126">
        <v>96</v>
      </c>
      <c r="I334" s="125">
        <v>88</v>
      </c>
      <c r="J334" s="126">
        <v>225</v>
      </c>
      <c r="K334" s="125">
        <v>35</v>
      </c>
      <c r="L334" s="126">
        <v>55</v>
      </c>
      <c r="M334" s="125">
        <v>125</v>
      </c>
      <c r="N334" s="126">
        <v>177</v>
      </c>
      <c r="O334" s="125">
        <v>345</v>
      </c>
      <c r="P334" s="126">
        <v>200</v>
      </c>
      <c r="Q334" s="125"/>
      <c r="R334" s="125">
        <f t="shared" si="52"/>
        <v>2133</v>
      </c>
    </row>
    <row r="335" spans="1:18" x14ac:dyDescent="0.25">
      <c r="A335" s="119"/>
      <c r="B335" s="119">
        <f t="shared" ref="B335:P335" si="53">SUM(B327:B334)</f>
        <v>2759</v>
      </c>
      <c r="C335" s="119">
        <f t="shared" si="53"/>
        <v>1436</v>
      </c>
      <c r="D335" s="119">
        <f t="shared" si="53"/>
        <v>890</v>
      </c>
      <c r="E335" s="119">
        <f t="shared" si="53"/>
        <v>732</v>
      </c>
      <c r="F335" s="119">
        <f t="shared" si="53"/>
        <v>108</v>
      </c>
      <c r="G335" s="119">
        <f t="shared" si="53"/>
        <v>810</v>
      </c>
      <c r="H335" s="119">
        <f t="shared" si="53"/>
        <v>305</v>
      </c>
      <c r="I335" s="119">
        <f t="shared" si="53"/>
        <v>133</v>
      </c>
      <c r="J335" s="119">
        <f t="shared" si="53"/>
        <v>590</v>
      </c>
      <c r="K335" s="119">
        <f t="shared" si="53"/>
        <v>70</v>
      </c>
      <c r="L335" s="119">
        <f t="shared" si="53"/>
        <v>170</v>
      </c>
      <c r="M335" s="119">
        <f t="shared" si="53"/>
        <v>1235</v>
      </c>
      <c r="N335" s="119">
        <f t="shared" si="53"/>
        <v>1574</v>
      </c>
      <c r="O335" s="119">
        <f t="shared" si="53"/>
        <v>2625</v>
      </c>
      <c r="P335" s="119">
        <f t="shared" si="53"/>
        <v>1300</v>
      </c>
      <c r="Q335" s="119"/>
      <c r="R335" s="119">
        <f>SUM(B335:O335)</f>
        <v>13437</v>
      </c>
    </row>
    <row r="336" spans="1:18" x14ac:dyDescent="0.25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</row>
    <row r="337" spans="1:18" x14ac:dyDescent="0.25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</row>
    <row r="338" spans="1:18" x14ac:dyDescent="0.25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</row>
    <row r="339" spans="1:18" x14ac:dyDescent="0.25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</row>
    <row r="340" spans="1:18" x14ac:dyDescent="0.25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</row>
    <row r="341" spans="1:18" ht="18.75" x14ac:dyDescent="0.3">
      <c r="A341" s="111"/>
      <c r="B341" s="111"/>
      <c r="C341" s="112" t="s">
        <v>78</v>
      </c>
      <c r="D341" s="112"/>
      <c r="E341" s="112" t="s">
        <v>27</v>
      </c>
      <c r="F341" s="112"/>
      <c r="G341" s="115"/>
      <c r="H341" s="114" t="s">
        <v>18</v>
      </c>
      <c r="I341" s="112"/>
      <c r="J341" s="112"/>
      <c r="K341" s="111"/>
      <c r="L341" s="115"/>
      <c r="M341" s="111"/>
      <c r="N341" s="111"/>
      <c r="O341" s="111"/>
      <c r="P341" s="111"/>
      <c r="Q341" s="111"/>
      <c r="R341" s="111"/>
    </row>
    <row r="342" spans="1:18" ht="15.75" thickBot="1" x14ac:dyDescent="0.3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</row>
    <row r="343" spans="1:18" ht="15.75" thickBot="1" x14ac:dyDescent="0.3">
      <c r="A343" s="116"/>
      <c r="B343" s="121" t="s">
        <v>1</v>
      </c>
      <c r="C343" s="122" t="s">
        <v>2</v>
      </c>
      <c r="D343" s="121" t="s">
        <v>3</v>
      </c>
      <c r="E343" s="122" t="s">
        <v>4</v>
      </c>
      <c r="F343" s="121" t="s">
        <v>5</v>
      </c>
      <c r="G343" s="121" t="s">
        <v>6</v>
      </c>
      <c r="H343" s="122" t="s">
        <v>7</v>
      </c>
      <c r="I343" s="121" t="s">
        <v>8</v>
      </c>
      <c r="J343" s="122" t="s">
        <v>9</v>
      </c>
      <c r="K343" s="121" t="s">
        <v>10</v>
      </c>
      <c r="L343" s="122" t="s">
        <v>11</v>
      </c>
      <c r="M343" s="121" t="s">
        <v>12</v>
      </c>
      <c r="N343" s="122" t="s">
        <v>13</v>
      </c>
      <c r="O343" s="121" t="s">
        <v>14</v>
      </c>
      <c r="P343" s="122" t="s">
        <v>15</v>
      </c>
      <c r="Q343" s="121" t="s">
        <v>16</v>
      </c>
      <c r="R343" s="122" t="s">
        <v>17</v>
      </c>
    </row>
    <row r="344" spans="1:18" ht="15.75" thickBot="1" x14ac:dyDescent="0.3">
      <c r="A344" s="117" t="s">
        <v>19</v>
      </c>
      <c r="B344" s="123">
        <v>1000</v>
      </c>
      <c r="C344" s="124">
        <v>500</v>
      </c>
      <c r="D344" s="123">
        <v>125</v>
      </c>
      <c r="E344" s="124">
        <v>250</v>
      </c>
      <c r="F344" s="123">
        <v>60</v>
      </c>
      <c r="G344" s="123">
        <v>200</v>
      </c>
      <c r="H344" s="124">
        <v>100</v>
      </c>
      <c r="I344" s="123">
        <v>70</v>
      </c>
      <c r="J344" s="124">
        <v>100</v>
      </c>
      <c r="K344" s="123"/>
      <c r="L344" s="124">
        <v>150</v>
      </c>
      <c r="M344" s="123">
        <v>300</v>
      </c>
      <c r="N344" s="124">
        <v>250</v>
      </c>
      <c r="O344" s="123">
        <v>1500</v>
      </c>
      <c r="P344" s="124">
        <v>600</v>
      </c>
      <c r="Q344" s="123"/>
      <c r="R344" s="125">
        <f>SUM(B344:O344)</f>
        <v>4605</v>
      </c>
    </row>
    <row r="345" spans="1:18" ht="15.75" thickBot="1" x14ac:dyDescent="0.3">
      <c r="A345" s="117" t="s">
        <v>20</v>
      </c>
      <c r="B345" s="125">
        <v>400</v>
      </c>
      <c r="C345" s="126">
        <v>100</v>
      </c>
      <c r="D345" s="125">
        <v>50</v>
      </c>
      <c r="E345" s="126">
        <v>100</v>
      </c>
      <c r="F345" s="125"/>
      <c r="G345" s="125">
        <v>100</v>
      </c>
      <c r="H345" s="126">
        <v>50</v>
      </c>
      <c r="I345" s="125">
        <v>40</v>
      </c>
      <c r="J345" s="126">
        <v>40</v>
      </c>
      <c r="K345" s="125"/>
      <c r="L345" s="126">
        <v>50</v>
      </c>
      <c r="M345" s="125">
        <v>130</v>
      </c>
      <c r="N345" s="126">
        <v>300</v>
      </c>
      <c r="O345" s="125">
        <v>400</v>
      </c>
      <c r="P345" s="126">
        <v>350</v>
      </c>
      <c r="Q345" s="125"/>
      <c r="R345" s="125">
        <f t="shared" ref="R345:R351" si="54">SUM(B345:O345)</f>
        <v>1760</v>
      </c>
    </row>
    <row r="346" spans="1:18" ht="15.75" thickBot="1" x14ac:dyDescent="0.3">
      <c r="A346" s="117" t="s">
        <v>21</v>
      </c>
      <c r="B346" s="123">
        <v>200</v>
      </c>
      <c r="C346" s="124">
        <v>45</v>
      </c>
      <c r="D346" s="123">
        <v>50</v>
      </c>
      <c r="E346" s="124">
        <v>52</v>
      </c>
      <c r="F346" s="123"/>
      <c r="G346" s="123">
        <v>50</v>
      </c>
      <c r="H346" s="124">
        <v>20</v>
      </c>
      <c r="I346" s="123"/>
      <c r="J346" s="124">
        <v>85</v>
      </c>
      <c r="K346" s="123"/>
      <c r="L346" s="124"/>
      <c r="M346" s="123">
        <v>50</v>
      </c>
      <c r="N346" s="124">
        <v>100</v>
      </c>
      <c r="O346" s="123">
        <v>200</v>
      </c>
      <c r="P346" s="124">
        <v>150</v>
      </c>
      <c r="Q346" s="123"/>
      <c r="R346" s="125">
        <f t="shared" si="54"/>
        <v>852</v>
      </c>
    </row>
    <row r="347" spans="1:18" ht="15.75" thickBot="1" x14ac:dyDescent="0.3">
      <c r="A347" s="117" t="s">
        <v>22</v>
      </c>
      <c r="B347" s="125">
        <v>150</v>
      </c>
      <c r="C347" s="126">
        <v>100</v>
      </c>
      <c r="D347" s="125">
        <v>80</v>
      </c>
      <c r="E347" s="126">
        <v>200</v>
      </c>
      <c r="F347" s="125">
        <v>30</v>
      </c>
      <c r="G347" s="125">
        <v>100</v>
      </c>
      <c r="H347" s="126">
        <v>50</v>
      </c>
      <c r="I347" s="125"/>
      <c r="J347" s="126"/>
      <c r="K347" s="125"/>
      <c r="L347" s="126"/>
      <c r="M347" s="125">
        <v>100</v>
      </c>
      <c r="N347" s="126">
        <v>145</v>
      </c>
      <c r="O347" s="125">
        <v>225</v>
      </c>
      <c r="P347" s="126">
        <v>150</v>
      </c>
      <c r="Q347" s="125"/>
      <c r="R347" s="125">
        <f t="shared" si="54"/>
        <v>1180</v>
      </c>
    </row>
    <row r="348" spans="1:18" ht="15.75" thickBot="1" x14ac:dyDescent="0.3">
      <c r="A348" s="118" t="s">
        <v>84</v>
      </c>
      <c r="B348" s="123">
        <v>250</v>
      </c>
      <c r="C348" s="124">
        <v>80</v>
      </c>
      <c r="D348" s="123">
        <v>10</v>
      </c>
      <c r="E348" s="124">
        <v>65</v>
      </c>
      <c r="F348" s="123"/>
      <c r="G348" s="123">
        <v>50</v>
      </c>
      <c r="H348" s="124"/>
      <c r="I348" s="123"/>
      <c r="J348" s="124"/>
      <c r="K348" s="123"/>
      <c r="L348" s="124"/>
      <c r="M348" s="123">
        <v>90</v>
      </c>
      <c r="N348" s="124">
        <v>225</v>
      </c>
      <c r="O348" s="123">
        <v>100</v>
      </c>
      <c r="P348" s="124">
        <v>150</v>
      </c>
      <c r="Q348" s="123"/>
      <c r="R348" s="125">
        <f t="shared" si="54"/>
        <v>870</v>
      </c>
    </row>
    <row r="349" spans="1:18" ht="15.75" thickBot="1" x14ac:dyDescent="0.3">
      <c r="A349" s="117" t="s">
        <v>24</v>
      </c>
      <c r="B349" s="125">
        <v>400</v>
      </c>
      <c r="C349" s="126">
        <v>250</v>
      </c>
      <c r="D349" s="125">
        <v>325</v>
      </c>
      <c r="E349" s="126">
        <v>120</v>
      </c>
      <c r="F349" s="125"/>
      <c r="G349" s="125">
        <v>100</v>
      </c>
      <c r="H349" s="126">
        <v>25</v>
      </c>
      <c r="I349" s="125"/>
      <c r="J349" s="126">
        <v>35</v>
      </c>
      <c r="K349" s="125">
        <v>10</v>
      </c>
      <c r="L349" s="126">
        <v>40</v>
      </c>
      <c r="M349" s="125">
        <v>150</v>
      </c>
      <c r="N349" s="126">
        <v>225</v>
      </c>
      <c r="O349" s="125">
        <v>370</v>
      </c>
      <c r="P349" s="126">
        <v>85</v>
      </c>
      <c r="Q349" s="125"/>
      <c r="R349" s="125">
        <f t="shared" si="54"/>
        <v>2050</v>
      </c>
    </row>
    <row r="350" spans="1:18" ht="15.75" thickBot="1" x14ac:dyDescent="0.3">
      <c r="A350" s="118" t="s">
        <v>82</v>
      </c>
      <c r="B350" s="125">
        <v>400</v>
      </c>
      <c r="C350" s="126">
        <v>50</v>
      </c>
      <c r="D350" s="125">
        <v>30</v>
      </c>
      <c r="E350" s="126">
        <v>10</v>
      </c>
      <c r="F350" s="125">
        <v>10</v>
      </c>
      <c r="G350" s="125">
        <v>100</v>
      </c>
      <c r="H350" s="126">
        <v>30</v>
      </c>
      <c r="I350" s="125">
        <v>20</v>
      </c>
      <c r="J350" s="126">
        <v>100</v>
      </c>
      <c r="K350" s="125"/>
      <c r="L350" s="126"/>
      <c r="M350" s="125">
        <v>80</v>
      </c>
      <c r="N350" s="126">
        <v>50</v>
      </c>
      <c r="O350" s="125">
        <v>120</v>
      </c>
      <c r="P350" s="126">
        <v>50</v>
      </c>
      <c r="Q350" s="125"/>
      <c r="R350" s="125">
        <f t="shared" si="54"/>
        <v>1000</v>
      </c>
    </row>
    <row r="351" spans="1:18" ht="15.75" thickBot="1" x14ac:dyDescent="0.3">
      <c r="A351" s="118" t="s">
        <v>63</v>
      </c>
      <c r="B351" s="125">
        <v>400</v>
      </c>
      <c r="C351" s="126">
        <v>350</v>
      </c>
      <c r="D351" s="125">
        <v>110</v>
      </c>
      <c r="E351" s="126">
        <v>90</v>
      </c>
      <c r="F351" s="125">
        <v>20</v>
      </c>
      <c r="G351" s="125">
        <v>150</v>
      </c>
      <c r="H351" s="126">
        <v>90</v>
      </c>
      <c r="I351" s="125">
        <v>56</v>
      </c>
      <c r="J351" s="126">
        <v>150</v>
      </c>
      <c r="K351" s="125">
        <v>30</v>
      </c>
      <c r="L351" s="126">
        <v>45</v>
      </c>
      <c r="M351" s="125">
        <v>225</v>
      </c>
      <c r="N351" s="126">
        <v>180</v>
      </c>
      <c r="O351" s="125">
        <v>400</v>
      </c>
      <c r="P351" s="126">
        <v>250</v>
      </c>
      <c r="Q351" s="125"/>
      <c r="R351" s="125">
        <f t="shared" si="54"/>
        <v>2296</v>
      </c>
    </row>
    <row r="352" spans="1:18" x14ac:dyDescent="0.25">
      <c r="A352" s="119"/>
      <c r="B352" s="119">
        <f t="shared" ref="B352:P352" si="55">SUM(B344:B351)</f>
        <v>3200</v>
      </c>
      <c r="C352" s="119">
        <f t="shared" si="55"/>
        <v>1475</v>
      </c>
      <c r="D352" s="119">
        <f t="shared" si="55"/>
        <v>780</v>
      </c>
      <c r="E352" s="119">
        <f t="shared" si="55"/>
        <v>887</v>
      </c>
      <c r="F352" s="119">
        <f t="shared" si="55"/>
        <v>120</v>
      </c>
      <c r="G352" s="119">
        <f t="shared" si="55"/>
        <v>850</v>
      </c>
      <c r="H352" s="119">
        <f t="shared" si="55"/>
        <v>365</v>
      </c>
      <c r="I352" s="119">
        <f t="shared" si="55"/>
        <v>186</v>
      </c>
      <c r="J352" s="119">
        <f t="shared" si="55"/>
        <v>510</v>
      </c>
      <c r="K352" s="119">
        <f t="shared" si="55"/>
        <v>40</v>
      </c>
      <c r="L352" s="119">
        <f t="shared" si="55"/>
        <v>285</v>
      </c>
      <c r="M352" s="119">
        <f t="shared" si="55"/>
        <v>1125</v>
      </c>
      <c r="N352" s="119">
        <f t="shared" si="55"/>
        <v>1475</v>
      </c>
      <c r="O352" s="119">
        <f t="shared" si="55"/>
        <v>3315</v>
      </c>
      <c r="P352" s="119">
        <f t="shared" si="55"/>
        <v>1785</v>
      </c>
      <c r="Q352" s="119"/>
      <c r="R352" s="119">
        <f>SUM(B352:O352)</f>
        <v>14613</v>
      </c>
    </row>
    <row r="353" spans="1:18" x14ac:dyDescent="0.25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</row>
  </sheetData>
  <mergeCells count="7">
    <mergeCell ref="V64:Z64"/>
    <mergeCell ref="AD18:AF19"/>
    <mergeCell ref="AG1:AH2"/>
    <mergeCell ref="E2:N2"/>
    <mergeCell ref="U1:V2"/>
    <mergeCell ref="X1:Y2"/>
    <mergeCell ref="AA1:AB2"/>
  </mergeCells>
  <pageMargins left="0.7" right="0.7" top="0.75" bottom="0.75" header="0.3" footer="0.3"/>
  <pageSetup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 HEREDIA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2023-08-01T21:02:55Z</dcterms:modified>
</cp:coreProperties>
</file>