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in.local\mh\Departamentos\Residuos Solidos\GIR-2021\23- EXPEDIENTE DE CONTROL DE TONELAJES\"/>
    </mc:Choice>
  </mc:AlternateContent>
  <xr:revisionPtr revIDLastSave="0" documentId="13_ncr:1_{64A6723F-FBA0-414F-BC03-966C3D89ACB1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SUMEN REINTEGRO X MATERIAL" sheetId="2" r:id="rId1"/>
    <sheet name="RESUMEN RESIDUOS DETALLADOS" sheetId="5" r:id="rId2"/>
    <sheet name="Porcentaje de materiales" sheetId="7" r:id="rId3"/>
    <sheet name="RESIDUOS POR SERVICIO SICORE" sheetId="3" r:id="rId4"/>
    <sheet name="RESIDUOS ELECTRÓNICOS " sheetId="6" r:id="rId5"/>
  </sheets>
  <definedNames>
    <definedName name="_xlnm._FilterDatabase" localSheetId="3" hidden="1">'RESIDUOS POR SERVICIO SICORE'!$A$1:$G$49</definedName>
    <definedName name="_xlnm._FilterDatabase" localSheetId="0" hidden="1">'RESUMEN REINTEGRO X MATERIAL'!$A$1:$F$158</definedName>
    <definedName name="_xlnm._FilterDatabase" localSheetId="1" hidden="1">'RESUMEN RESIDUOS DETALLADOS'!$A$1:$F$158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5" l="1"/>
  <c r="M13" i="5"/>
  <c r="I16" i="5" l="1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59" i="2"/>
  <c r="F159" i="2" l="1"/>
  <c r="F5" i="6"/>
  <c r="F4" i="6"/>
  <c r="F7" i="6" s="1"/>
  <c r="O10" i="5" l="1"/>
  <c r="O11" i="5"/>
  <c r="O12" i="5"/>
  <c r="N12" i="5"/>
  <c r="M12" i="5"/>
  <c r="N11" i="5"/>
  <c r="M11" i="5"/>
  <c r="N10" i="5"/>
  <c r="M10" i="5"/>
  <c r="N9" i="5"/>
  <c r="N8" i="5"/>
  <c r="N7" i="5"/>
  <c r="M9" i="5"/>
  <c r="O9" i="5" s="1"/>
  <c r="M8" i="5"/>
  <c r="M7" i="5"/>
  <c r="M6" i="5"/>
  <c r="M5" i="5"/>
  <c r="M4" i="5"/>
  <c r="M3" i="5"/>
  <c r="M2" i="5"/>
  <c r="N3" i="5"/>
  <c r="O3" i="5" s="1"/>
  <c r="O7" i="5" l="1"/>
  <c r="O8" i="5"/>
  <c r="I17" i="5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4" i="2"/>
  <c r="F144" i="2" l="1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29" i="2"/>
  <c r="F129" i="2" l="1"/>
  <c r="E128" i="2" l="1"/>
  <c r="E127" i="2"/>
  <c r="E126" i="2"/>
  <c r="E125" i="2"/>
  <c r="E124" i="2"/>
  <c r="E123" i="2"/>
  <c r="E122" i="2"/>
  <c r="E121" i="2"/>
  <c r="E120" i="2"/>
  <c r="E119" i="2"/>
  <c r="E118" i="2"/>
  <c r="E117" i="2"/>
  <c r="E116" i="2"/>
  <c r="E114" i="2"/>
  <c r="F114" i="2" l="1"/>
  <c r="E113" i="2"/>
  <c r="E112" i="2"/>
  <c r="E111" i="2"/>
  <c r="E110" i="2"/>
  <c r="E109" i="2"/>
  <c r="E108" i="2"/>
  <c r="E107" i="2"/>
  <c r="E106" i="2"/>
  <c r="E105" i="2"/>
  <c r="E104" i="2"/>
  <c r="E103" i="2"/>
  <c r="E102" i="2"/>
  <c r="E100" i="2"/>
  <c r="F100" i="2" l="1"/>
  <c r="E99" i="2"/>
  <c r="E98" i="2"/>
  <c r="E97" i="2"/>
  <c r="E96" i="2"/>
  <c r="E95" i="2"/>
  <c r="E94" i="2"/>
  <c r="E93" i="2"/>
  <c r="E92" i="2"/>
  <c r="E91" i="2"/>
  <c r="E90" i="2"/>
  <c r="E89" i="2"/>
  <c r="E88" i="2"/>
  <c r="E86" i="2"/>
  <c r="F86" i="2" l="1"/>
  <c r="E85" i="2"/>
  <c r="E84" i="2"/>
  <c r="E83" i="2"/>
  <c r="E82" i="2"/>
  <c r="E81" i="2"/>
  <c r="E80" i="2"/>
  <c r="E79" i="2"/>
  <c r="E78" i="2"/>
  <c r="E77" i="2"/>
  <c r="E76" i="2"/>
  <c r="E75" i="2"/>
  <c r="E74" i="2"/>
  <c r="E72" i="2"/>
  <c r="F72" i="2" l="1"/>
  <c r="N6" i="5"/>
  <c r="O6" i="5" s="1"/>
  <c r="N5" i="5"/>
  <c r="O5" i="5" s="1"/>
  <c r="N4" i="5"/>
  <c r="O4" i="5" s="1"/>
  <c r="N2" i="5"/>
  <c r="J15" i="5"/>
  <c r="E71" i="2"/>
  <c r="E70" i="2"/>
  <c r="E69" i="2"/>
  <c r="E68" i="2"/>
  <c r="E67" i="2"/>
  <c r="E66" i="2"/>
  <c r="E65" i="2"/>
  <c r="E64" i="2"/>
  <c r="E63" i="2"/>
  <c r="E62" i="2"/>
  <c r="E61" i="2"/>
  <c r="E60" i="2"/>
  <c r="E58" i="2"/>
  <c r="O2" i="5" l="1"/>
  <c r="O14" i="5" s="1"/>
  <c r="N14" i="5"/>
  <c r="M14" i="5"/>
  <c r="F58" i="2"/>
  <c r="H16" i="5"/>
  <c r="E57" i="2"/>
  <c r="E56" i="2"/>
  <c r="E55" i="2"/>
  <c r="E54" i="2"/>
  <c r="I12" i="2" s="1"/>
  <c r="E53" i="2"/>
  <c r="I11" i="2" s="1"/>
  <c r="E52" i="2"/>
  <c r="E51" i="2"/>
  <c r="I9" i="2" s="1"/>
  <c r="E50" i="2"/>
  <c r="I8" i="2" s="1"/>
  <c r="E49" i="2"/>
  <c r="I7" i="2" s="1"/>
  <c r="E48" i="2"/>
  <c r="E47" i="2"/>
  <c r="E46" i="2"/>
  <c r="I4" i="2" s="1"/>
  <c r="E44" i="2"/>
  <c r="I2" i="2" s="1"/>
  <c r="P7" i="5" l="1"/>
  <c r="P9" i="5"/>
  <c r="P12" i="5"/>
  <c r="P6" i="5"/>
  <c r="P10" i="5"/>
  <c r="P11" i="5"/>
  <c r="P3" i="5"/>
  <c r="P2" i="5"/>
  <c r="P4" i="5"/>
  <c r="P8" i="5"/>
  <c r="P5" i="5"/>
  <c r="J2" i="5"/>
  <c r="J11" i="5"/>
  <c r="I16" i="2"/>
  <c r="J5" i="5"/>
  <c r="J12" i="5"/>
  <c r="J16" i="5"/>
  <c r="J6" i="5"/>
  <c r="J10" i="5"/>
  <c r="J13" i="5"/>
  <c r="J4" i="5"/>
  <c r="J7" i="5"/>
  <c r="J8" i="5"/>
  <c r="J14" i="5"/>
  <c r="J3" i="5"/>
  <c r="J9" i="5"/>
  <c r="F44" i="2"/>
  <c r="J17" i="5" l="1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F30" i="2"/>
  <c r="F16" i="2"/>
  <c r="D17" i="2"/>
  <c r="D18" i="2"/>
  <c r="D19" i="2"/>
  <c r="D20" i="2"/>
  <c r="D21" i="2"/>
  <c r="D22" i="2"/>
  <c r="D24" i="2"/>
  <c r="D25" i="2"/>
  <c r="D26" i="2"/>
  <c r="D27" i="2"/>
  <c r="D28" i="2"/>
  <c r="D29" i="2"/>
  <c r="D16" i="2"/>
  <c r="F2" i="2"/>
  <c r="D3" i="2"/>
  <c r="D4" i="2"/>
  <c r="D5" i="2"/>
  <c r="D6" i="2"/>
  <c r="D7" i="2"/>
  <c r="D8" i="2"/>
  <c r="D10" i="2"/>
  <c r="D11" i="2"/>
  <c r="D12" i="2"/>
  <c r="D13" i="2"/>
  <c r="D14" i="2"/>
  <c r="D15" i="2"/>
  <c r="D2" i="2"/>
</calcChain>
</file>

<file path=xl/sharedStrings.xml><?xml version="1.0" encoding="utf-8"?>
<sst xmlns="http://schemas.openxmlformats.org/spreadsheetml/2006/main" count="1656" uniqueCount="105">
  <si>
    <t xml:space="preserve">Basura </t>
  </si>
  <si>
    <t xml:space="preserve">Mes </t>
  </si>
  <si>
    <t xml:space="preserve">Tipo de Servicio </t>
  </si>
  <si>
    <t>Enero</t>
  </si>
  <si>
    <t xml:space="preserve">Tipo de material </t>
  </si>
  <si>
    <t>Peso (ton)</t>
  </si>
  <si>
    <t>Papel blanco</t>
  </si>
  <si>
    <t>Periódico</t>
  </si>
  <si>
    <t>Cartón</t>
  </si>
  <si>
    <t xml:space="preserve">Cartoncillo </t>
  </si>
  <si>
    <t>Revistas y papel de color</t>
  </si>
  <si>
    <t>Plásticos PET (1)</t>
  </si>
  <si>
    <t>Plásticos HDPE (2)</t>
  </si>
  <si>
    <t>Plástico PVC (3)</t>
  </si>
  <si>
    <t>Plástico LDPE (4)</t>
  </si>
  <si>
    <t>Aluminio</t>
  </si>
  <si>
    <t>Hojalata o latas férricas</t>
  </si>
  <si>
    <t>Tetra Brick</t>
  </si>
  <si>
    <t>Vidrio</t>
  </si>
  <si>
    <t>Mes</t>
  </si>
  <si>
    <t xml:space="preserve">Enero </t>
  </si>
  <si>
    <t>Febrero</t>
  </si>
  <si>
    <t>Marzo</t>
  </si>
  <si>
    <t xml:space="preserve">Febrero </t>
  </si>
  <si>
    <t xml:space="preserve">N.A. </t>
  </si>
  <si>
    <t xml:space="preserve">Marzo </t>
  </si>
  <si>
    <t>Reintegro por material (colones)</t>
  </si>
  <si>
    <t>Total reintegro por material (colones)</t>
  </si>
  <si>
    <t xml:space="preserve">Porcentaje de cada material </t>
  </si>
  <si>
    <t>Toneladas</t>
  </si>
  <si>
    <t xml:space="preserve">Material </t>
  </si>
  <si>
    <t xml:space="preserve">Abril </t>
  </si>
  <si>
    <t>Abril</t>
  </si>
  <si>
    <t>Fecha inicial del servicio</t>
  </si>
  <si>
    <t>Fecha final del servicio</t>
  </si>
  <si>
    <t xml:space="preserve">Nombre </t>
  </si>
  <si>
    <t xml:space="preserve">Peso </t>
  </si>
  <si>
    <t>Envases plásticos</t>
  </si>
  <si>
    <t>Poliestireno de alta densidad (estereofón) </t>
  </si>
  <si>
    <t>Papel/cartón</t>
  </si>
  <si>
    <t>Envases de vidrio</t>
  </si>
  <si>
    <t>Otro</t>
  </si>
  <si>
    <t xml:space="preserve">Centros de acopio </t>
  </si>
  <si>
    <t>Recolección casa a casa</t>
  </si>
  <si>
    <t>Centros de acopio</t>
  </si>
  <si>
    <t xml:space="preserve"> 30/04/2021</t>
  </si>
  <si>
    <t>Enlatados y envases UAT (Tetra Pak)</t>
  </si>
  <si>
    <t>31/04/2021</t>
  </si>
  <si>
    <t xml:space="preserve">Recolección detallada valorizables </t>
  </si>
  <si>
    <t>Residuos contaminados</t>
  </si>
  <si>
    <t>Total del reintegro por mes</t>
  </si>
  <si>
    <t>Mayo</t>
  </si>
  <si>
    <t>31/05/2021</t>
  </si>
  <si>
    <t xml:space="preserve"> 31/05/2021</t>
  </si>
  <si>
    <t xml:space="preserve">Total Residuos valorizados </t>
  </si>
  <si>
    <t>Total reintegro de materiales</t>
  </si>
  <si>
    <t xml:space="preserve">Junio </t>
  </si>
  <si>
    <t xml:space="preserve">Recolección especial </t>
  </si>
  <si>
    <t xml:space="preserve">residuos electricos y electrónicos </t>
  </si>
  <si>
    <t xml:space="preserve">Residuos por mes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</si>
  <si>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</si>
  <si>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</si>
  <si>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</si>
  <si>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</si>
  <si>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</si>
  <si>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</si>
  <si>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</si>
  <si>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</si>
  <si>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</si>
  <si>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</si>
  <si>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</si>
  <si>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</si>
  <si>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Residuos contaminados </t>
  </si>
  <si>
    <t xml:space="preserve">Porcentaje de residuos contaminados </t>
  </si>
  <si>
    <t>Junio</t>
  </si>
  <si>
    <t xml:space="preserve"> 30/06/2021</t>
  </si>
  <si>
    <t>30/06/2021</t>
  </si>
  <si>
    <t>Julio</t>
  </si>
  <si>
    <t>31/07/2021</t>
  </si>
  <si>
    <t xml:space="preserve">Julio </t>
  </si>
  <si>
    <t xml:space="preserve"> 31/07/2021</t>
  </si>
  <si>
    <t>Agosto</t>
  </si>
  <si>
    <t>31/08/2021</t>
  </si>
  <si>
    <t xml:space="preserve"> 31/08/2021</t>
  </si>
  <si>
    <t>Septiembre</t>
  </si>
  <si>
    <t>Otros</t>
  </si>
  <si>
    <t>30/09/2021</t>
  </si>
  <si>
    <t>Setiembre</t>
  </si>
  <si>
    <t xml:space="preserve"> 30/09/2021</t>
  </si>
  <si>
    <t>Octubre</t>
  </si>
  <si>
    <t>31/10/2021</t>
  </si>
  <si>
    <t>Noviembre</t>
  </si>
  <si>
    <t>30/11/2021</t>
  </si>
  <si>
    <t>31/11/2021</t>
  </si>
  <si>
    <t xml:space="preserve">Diciembre </t>
  </si>
  <si>
    <t>Residuos Municipales</t>
  </si>
  <si>
    <t>Entrega se hizo a Valu Shred</t>
  </si>
  <si>
    <t xml:space="preserve">porcentaje de residuos por mes </t>
  </si>
  <si>
    <t xml:space="preserve">total </t>
  </si>
  <si>
    <t xml:space="preserve">medicamentos </t>
  </si>
  <si>
    <t xml:space="preserve">vidrio plano </t>
  </si>
  <si>
    <t>Diciembre</t>
  </si>
  <si>
    <t>30/12/2021</t>
  </si>
  <si>
    <t>31/12/2021</t>
  </si>
  <si>
    <t xml:space="preserve">                                                              -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</si>
</sst>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00"/>
    <numFmt numFmtId="165" formatCode="dd/mm/yyyy;@"/>
    <numFmt numFmtId="166" formatCode="0.000;[Red]0.000"/>
    <numFmt numFmtId="167" formatCode="#,##0.00;[Red]#,##0.00"/>
    <numFmt numFmtId="168" formatCode="#,##0.000;[Red]#,##0.000"/>
    <numFmt numFmtId="169" formatCode="0.00;[Red]0.00"/>
    <numFmt numFmtId="170" formatCode="#,##0.000"/>
    <numFmt numFmtId="171" formatCode="[$₡-140A]#,##0.00;[Red][$₡-140A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0070C0"/>
      <name val="Calibri Light"/>
      <family val="2"/>
      <scheme val="major"/>
    </font>
    <font>
      <sz val="12"/>
      <color rgb="FF0070C0"/>
      <name val="Calibri Light"/>
      <family val="2"/>
      <scheme val="major"/>
    </font>
    <font>
      <b/>
      <sz val="11"/>
      <color rgb="FF0070C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1"/>
      <color theme="1"/>
      <name val="Arial"/>
      <family val="2"/>
    </font>
    <font>
      <sz val="11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2" fontId="5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0" xfId="0" applyNumberFormat="1"/>
    <xf numFmtId="2" fontId="0" fillId="0" borderId="0" xfId="0" applyNumberFormat="1"/>
    <xf numFmtId="49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49" fontId="7" fillId="0" borderId="0" xfId="0" applyNumberFormat="1" applyFont="1"/>
    <xf numFmtId="166" fontId="7" fillId="0" borderId="0" xfId="0" applyNumberFormat="1" applyFont="1"/>
    <xf numFmtId="49" fontId="6" fillId="0" borderId="0" xfId="0" applyNumberFormat="1" applyFont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166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166" fontId="8" fillId="0" borderId="0" xfId="0" applyNumberFormat="1" applyFont="1" applyAlignment="1">
      <alignment horizontal="left"/>
    </xf>
    <xf numFmtId="166" fontId="8" fillId="0" borderId="0" xfId="0" applyNumberFormat="1" applyFont="1" applyAlignment="1">
      <alignment horizontal="left" wrapText="1"/>
    </xf>
    <xf numFmtId="166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 vertical="center"/>
    </xf>
    <xf numFmtId="166" fontId="7" fillId="0" borderId="0" xfId="1" applyNumberFormat="1" applyFont="1" applyFill="1" applyBorder="1" applyAlignment="1">
      <alignment horizontal="left" vertical="center"/>
    </xf>
    <xf numFmtId="168" fontId="8" fillId="0" borderId="0" xfId="0" applyNumberFormat="1" applyFont="1"/>
    <xf numFmtId="168" fontId="7" fillId="0" borderId="0" xfId="0" applyNumberFormat="1" applyFont="1"/>
    <xf numFmtId="169" fontId="7" fillId="0" borderId="0" xfId="0" applyNumberFormat="1" applyFont="1"/>
    <xf numFmtId="167" fontId="7" fillId="0" borderId="0" xfId="0" applyNumberFormat="1" applyFont="1" applyAlignment="1">
      <alignment horizontal="left"/>
    </xf>
    <xf numFmtId="167" fontId="8" fillId="0" borderId="0" xfId="0" applyNumberFormat="1" applyFont="1" applyAlignment="1">
      <alignment horizontal="left"/>
    </xf>
    <xf numFmtId="167" fontId="7" fillId="0" borderId="0" xfId="1" applyNumberFormat="1" applyFont="1" applyFill="1" applyBorder="1" applyAlignment="1">
      <alignment horizontal="left"/>
    </xf>
    <xf numFmtId="167" fontId="7" fillId="0" borderId="0" xfId="2" applyNumberFormat="1" applyFont="1" applyFill="1" applyBorder="1" applyAlignment="1">
      <alignment horizontal="left"/>
    </xf>
    <xf numFmtId="167" fontId="6" fillId="0" borderId="0" xfId="1" applyNumberFormat="1" applyFont="1" applyFill="1" applyBorder="1" applyAlignment="1">
      <alignment horizontal="left" vertical="center"/>
    </xf>
    <xf numFmtId="167" fontId="6" fillId="0" borderId="0" xfId="0" applyNumberFormat="1" applyFont="1" applyAlignment="1">
      <alignment horizontal="left" vertical="center"/>
    </xf>
    <xf numFmtId="166" fontId="0" fillId="0" borderId="0" xfId="0" applyNumberFormat="1"/>
    <xf numFmtId="49" fontId="9" fillId="0" borderId="1" xfId="0" applyNumberFormat="1" applyFont="1" applyBorder="1"/>
    <xf numFmtId="168" fontId="9" fillId="0" borderId="0" xfId="0" applyNumberFormat="1" applyFont="1"/>
    <xf numFmtId="49" fontId="10" fillId="0" borderId="1" xfId="0" applyNumberFormat="1" applyFont="1" applyBorder="1"/>
    <xf numFmtId="49" fontId="11" fillId="0" borderId="0" xfId="0" applyNumberFormat="1" applyFont="1"/>
    <xf numFmtId="166" fontId="11" fillId="0" borderId="0" xfId="0" applyNumberFormat="1" applyFont="1"/>
    <xf numFmtId="166" fontId="9" fillId="0" borderId="1" xfId="0" applyNumberFormat="1" applyFont="1" applyBorder="1"/>
    <xf numFmtId="169" fontId="9" fillId="0" borderId="1" xfId="0" applyNumberFormat="1" applyFont="1" applyBorder="1"/>
    <xf numFmtId="169" fontId="11" fillId="0" borderId="0" xfId="0" applyNumberFormat="1" applyFont="1"/>
    <xf numFmtId="169" fontId="9" fillId="0" borderId="0" xfId="0" applyNumberFormat="1" applyFont="1"/>
    <xf numFmtId="170" fontId="0" fillId="0" borderId="0" xfId="0" applyNumberFormat="1"/>
    <xf numFmtId="169" fontId="3" fillId="0" borderId="0" xfId="0" applyNumberFormat="1" applyFont="1" applyAlignment="1">
      <alignment horizontal="left" vertical="center"/>
    </xf>
    <xf numFmtId="167" fontId="7" fillId="0" borderId="0" xfId="0" applyNumberFormat="1" applyFont="1" applyAlignment="1">
      <alignment horizontal="left" vertical="center"/>
    </xf>
    <xf numFmtId="0" fontId="0" fillId="0" borderId="1" xfId="0" applyBorder="1"/>
    <xf numFmtId="171" fontId="9" fillId="0" borderId="1" xfId="0" applyNumberFormat="1" applyFont="1" applyBorder="1"/>
    <xf numFmtId="171" fontId="11" fillId="0" borderId="0" xfId="0" applyNumberFormat="1" applyFont="1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9" fontId="9" fillId="0" borderId="2" xfId="0" applyNumberFormat="1" applyFont="1" applyBorder="1"/>
    <xf numFmtId="0" fontId="13" fillId="0" borderId="1" xfId="0" applyFont="1" applyBorder="1"/>
    <xf numFmtId="171" fontId="14" fillId="0" borderId="1" xfId="0" applyNumberFormat="1" applyFont="1" applyBorder="1"/>
    <xf numFmtId="16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left" vertical="center"/>
    </xf>
    <xf numFmtId="165" fontId="12" fillId="0" borderId="0" xfId="0" applyNumberFormat="1" applyFont="1" applyAlignment="1">
      <alignment horizontal="left" vertical="center"/>
    </xf>
    <xf numFmtId="166" fontId="12" fillId="0" borderId="0" xfId="0" applyNumberFormat="1" applyFont="1" applyAlignment="1">
      <alignment horizontal="left" vertical="center"/>
    </xf>
    <xf numFmtId="169" fontId="6" fillId="0" borderId="0" xfId="0" applyNumberFormat="1" applyFont="1" applyAlignment="1">
      <alignment horizontal="right" vertical="center"/>
    </xf>
    <xf numFmtId="169" fontId="0" fillId="0" borderId="0" xfId="0" applyNumberFormat="1"/>
    <xf numFmtId="169" fontId="9" fillId="2" borderId="1" xfId="0" applyNumberFormat="1" applyFont="1" applyFill="1" applyBorder="1"/>
    <xf numFmtId="169" fontId="9" fillId="3" borderId="1" xfId="0" applyNumberFormat="1" applyFont="1" applyFill="1" applyBorder="1"/>
    <xf numFmtId="169" fontId="9" fillId="4" borderId="1" xfId="0" applyNumberFormat="1" applyFont="1" applyFill="1" applyBorder="1"/>
    <xf numFmtId="169" fontId="9" fillId="5" borderId="1" xfId="0" applyNumberFormat="1" applyFont="1" applyFill="1" applyBorder="1"/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'Porcentaje de materiales'!$C$1</c:f>
              <c:strCache>
                <c:ptCount val="1"/>
                <c:pt idx="0">
                  <c:v>Porcentaje de cada material 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C5-49E7-9717-0647AD1AE61C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C5-49E7-9717-0647AD1AE61C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C5-49E7-9717-0647AD1AE61C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C5-49E7-9717-0647AD1AE61C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C5-49E7-9717-0647AD1AE61C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7C5-49E7-9717-0647AD1AE61C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7C5-49E7-9717-0647AD1AE61C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7C5-49E7-9717-0647AD1AE61C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7C5-49E7-9717-0647AD1AE61C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7C5-49E7-9717-0647AD1AE61C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7C5-49E7-9717-0647AD1AE61C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7C5-49E7-9717-0647AD1AE61C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7C5-49E7-9717-0647AD1AE61C}"/>
              </c:ext>
            </c:extLst>
          </c:dPt>
          <c:dPt>
            <c:idx val="13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7C5-49E7-9717-0647AD1AE61C}"/>
              </c:ext>
            </c:extLst>
          </c:dPt>
          <c:dPt>
            <c:idx val="14"/>
            <c:bubble3D val="0"/>
            <c:spPr>
              <a:gradFill>
                <a:gsLst>
                  <a:gs pos="100000">
                    <a:schemeClr val="accent3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7C5-49E7-9717-0647AD1AE6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'Porcentaje de materiales'!$A$3:$A$17</c:f>
              <c:strCache>
                <c:ptCount val="15"/>
                <c:pt idx="0">
                  <c:v>Residuos contaminados</c:v>
                </c:pt>
                <c:pt idx="1">
                  <c:v>Cartón</c:v>
                </c:pt>
                <c:pt idx="2">
                  <c:v>Cartoncillo </c:v>
                </c:pt>
                <c:pt idx="3">
                  <c:v>Vidrio</c:v>
                </c:pt>
                <c:pt idx="4">
                  <c:v>Plásticos PET (1)</c:v>
                </c:pt>
                <c:pt idx="5">
                  <c:v>Plásticos HDPE (2)</c:v>
                </c:pt>
                <c:pt idx="6">
                  <c:v>Tetra Brick</c:v>
                </c:pt>
                <c:pt idx="7">
                  <c:v>Hojalata o latas férricas</c:v>
                </c:pt>
                <c:pt idx="8">
                  <c:v>Revistas y papel de color</c:v>
                </c:pt>
                <c:pt idx="9">
                  <c:v>Plástico LDPE (4)</c:v>
                </c:pt>
                <c:pt idx="10">
                  <c:v>Papel blanco</c:v>
                </c:pt>
                <c:pt idx="11">
                  <c:v>Aluminio</c:v>
                </c:pt>
                <c:pt idx="12">
                  <c:v>Periódico</c:v>
                </c:pt>
                <c:pt idx="13">
                  <c:v>Otros</c:v>
                </c:pt>
                <c:pt idx="14">
                  <c:v>Plástico PVC (3)</c:v>
                </c:pt>
              </c:strCache>
            </c:strRef>
          </c:cat>
          <c:val>
            <c:numRef>
              <c:f>'Porcentaje de materiales'!$C$3:$C$17</c:f>
              <c:numCache>
                <c:formatCode>0</c:formatCode>
                <c:ptCount val="15"/>
                <c:pt idx="0">
                  <c:v>29.137392524062616</c:v>
                </c:pt>
                <c:pt idx="1">
                  <c:v>16.61971692242756</c:v>
                </c:pt>
                <c:pt idx="2">
                  <c:v>13.903696990884969</c:v>
                </c:pt>
                <c:pt idx="3">
                  <c:v>12.409728436201197</c:v>
                </c:pt>
                <c:pt idx="4">
                  <c:v>6.8932731137726666</c:v>
                </c:pt>
                <c:pt idx="5">
                  <c:v>4.9368855905603093</c:v>
                </c:pt>
                <c:pt idx="6">
                  <c:v>4.2334910310361877</c:v>
                </c:pt>
                <c:pt idx="7">
                  <c:v>4.0275218734197837</c:v>
                </c:pt>
                <c:pt idx="8">
                  <c:v>2.7244071435832988</c:v>
                </c:pt>
                <c:pt idx="9">
                  <c:v>2.3847868291790886</c:v>
                </c:pt>
                <c:pt idx="10">
                  <c:v>1.4670672975941266</c:v>
                </c:pt>
                <c:pt idx="11">
                  <c:v>0.81664867331271396</c:v>
                </c:pt>
                <c:pt idx="12">
                  <c:v>0.28955610319859909</c:v>
                </c:pt>
                <c:pt idx="13">
                  <c:v>9.5195646009371068E-2</c:v>
                </c:pt>
                <c:pt idx="14">
                  <c:v>6.0631824757515169E-2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F-4CDB-95F2-0720F0353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852912218408"/>
          <c:y val="0.18838463158685917"/>
          <c:w val="0.16233898899525467"/>
          <c:h val="0.68113472238024986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1766886</xdr:colOff>
      <xdr:row>2</xdr:row>
      <xdr:rowOff>33335</xdr:rowOff>
    </xdr:from>
    <xdr:to>
      <xdr:col>13</xdr:col>
      <xdr:colOff>666750</xdr:colOff>
      <xdr:row>26</xdr:row>
      <xdr:rowOff>180974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60210F6-E56D-4AFD-87FF-08894EE00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3"/>
  <sheetViews>
    <sheetView zoomScaleNormal="100" workbookViewId="0">
      <selection activeCell="L23" sqref="L23"/>
    </sheetView>
  </sheetViews>
  <sheetFormatPr baseColWidth="10" defaultRowHeight="15" x14ac:dyDescent="0.25"/>
  <cols>
    <col min="1" max="1" width="11.140625" style="15" customWidth="1"/>
    <col min="2" max="2" width="22.140625" style="15" bestFit="1" customWidth="1"/>
    <col min="3" max="3" width="12" style="20" bestFit="1" customWidth="1"/>
    <col min="4" max="4" width="31" style="26" bestFit="1" customWidth="1"/>
    <col min="5" max="5" width="35.42578125" style="26" bestFit="1" customWidth="1"/>
    <col min="6" max="6" width="26.5703125" style="26" bestFit="1" customWidth="1"/>
    <col min="7" max="7" width="21.140625" customWidth="1"/>
    <col min="8" max="8" width="34.5703125" style="10" bestFit="1" customWidth="1"/>
    <col min="9" max="9" width="33.140625" style="24" bestFit="1" customWidth="1"/>
    <col min="10" max="10" width="33.140625" bestFit="1" customWidth="1"/>
    <col min="11" max="11" width="27.140625" bestFit="1" customWidth="1"/>
    <col min="12" max="12" width="34.7109375" bestFit="1" customWidth="1"/>
  </cols>
  <sheetData>
    <row r="1" spans="1:12" x14ac:dyDescent="0.25">
      <c r="A1" s="17" t="s">
        <v>19</v>
      </c>
      <c r="B1" s="17" t="s">
        <v>4</v>
      </c>
      <c r="C1" s="18" t="s">
        <v>5</v>
      </c>
      <c r="D1" s="26" t="s">
        <v>26</v>
      </c>
      <c r="E1" s="27" t="s">
        <v>27</v>
      </c>
      <c r="F1" s="27" t="s">
        <v>50</v>
      </c>
      <c r="G1" s="1"/>
      <c r="H1" s="33" t="s">
        <v>30</v>
      </c>
      <c r="I1" s="34" t="s">
        <v>27</v>
      </c>
      <c r="J1" s="23"/>
      <c r="K1" s="51" t="s">
        <v>30</v>
      </c>
      <c r="L1" s="51" t="s">
        <v>27</v>
      </c>
    </row>
    <row r="2" spans="1:12" ht="15.75" x14ac:dyDescent="0.25">
      <c r="A2" s="15" t="s">
        <v>20</v>
      </c>
      <c r="B2" s="17" t="s">
        <v>6</v>
      </c>
      <c r="C2" s="18">
        <v>2.4547600000000003</v>
      </c>
      <c r="D2" s="26">
        <f t="shared" ref="D2:D8" si="0">+E2/C2</f>
        <v>17000</v>
      </c>
      <c r="E2" s="28">
        <v>41730.920000000006</v>
      </c>
      <c r="F2" s="28">
        <f>SUM(E2:E15)</f>
        <v>410753.76</v>
      </c>
      <c r="H2" s="35" t="s">
        <v>6</v>
      </c>
      <c r="I2" s="46">
        <f>+SUM(E2,E16,E30,E44,E58,E72,E86,E100,E114,E129,E144,E159)</f>
        <v>400966.02398499998</v>
      </c>
      <c r="K2" s="51" t="s">
        <v>6</v>
      </c>
      <c r="L2" s="52">
        <v>363566.17358499998</v>
      </c>
    </row>
    <row r="3" spans="1:12" ht="15.75" x14ac:dyDescent="0.25">
      <c r="A3" s="15" t="s">
        <v>20</v>
      </c>
      <c r="B3" s="17" t="s">
        <v>7</v>
      </c>
      <c r="C3" s="18">
        <v>0.60958999999999997</v>
      </c>
      <c r="D3" s="26">
        <f t="shared" si="0"/>
        <v>0</v>
      </c>
      <c r="E3" s="28">
        <v>0</v>
      </c>
      <c r="H3" s="35" t="s">
        <v>7</v>
      </c>
      <c r="I3" s="46"/>
      <c r="K3" s="51" t="s">
        <v>8</v>
      </c>
      <c r="L3" s="52">
        <v>1695923.1716</v>
      </c>
    </row>
    <row r="4" spans="1:12" ht="15.75" x14ac:dyDescent="0.25">
      <c r="A4" s="15" t="s">
        <v>20</v>
      </c>
      <c r="B4" s="17" t="s">
        <v>8</v>
      </c>
      <c r="C4" s="18">
        <v>18.18282</v>
      </c>
      <c r="D4" s="26">
        <f t="shared" si="0"/>
        <v>7000</v>
      </c>
      <c r="E4" s="28">
        <v>127279.73999999999</v>
      </c>
      <c r="H4" s="35" t="s">
        <v>8</v>
      </c>
      <c r="I4" s="46">
        <f>+SUM(E4,E18,E32,E46,E60,E74,E88,E102,E116,E131,E146,E161)</f>
        <v>1917415.5112000001</v>
      </c>
      <c r="K4" s="51" t="s">
        <v>11</v>
      </c>
      <c r="L4" s="52">
        <v>1004870.27</v>
      </c>
    </row>
    <row r="5" spans="1:12" x14ac:dyDescent="0.25">
      <c r="A5" s="15" t="s">
        <v>20</v>
      </c>
      <c r="B5" s="17" t="s">
        <v>9</v>
      </c>
      <c r="C5" s="18">
        <v>29.450010000000002</v>
      </c>
      <c r="D5" s="26">
        <f t="shared" si="0"/>
        <v>0</v>
      </c>
      <c r="E5" s="28">
        <v>0</v>
      </c>
      <c r="H5" s="33" t="s">
        <v>9</v>
      </c>
      <c r="I5" s="46"/>
      <c r="K5" s="51" t="s">
        <v>12</v>
      </c>
      <c r="L5" s="52">
        <v>719676.91900000011</v>
      </c>
    </row>
    <row r="6" spans="1:12" ht="15.75" x14ac:dyDescent="0.25">
      <c r="A6" s="15" t="s">
        <v>20</v>
      </c>
      <c r="B6" s="17" t="s">
        <v>10</v>
      </c>
      <c r="C6" s="18">
        <v>4.55884</v>
      </c>
      <c r="D6" s="26">
        <f t="shared" si="0"/>
        <v>0</v>
      </c>
      <c r="E6" s="28">
        <v>0</v>
      </c>
      <c r="H6" s="35" t="s">
        <v>10</v>
      </c>
      <c r="I6" s="46"/>
      <c r="K6" s="51" t="s">
        <v>13</v>
      </c>
      <c r="L6" s="52">
        <v>8838.634</v>
      </c>
    </row>
    <row r="7" spans="1:12" ht="15.75" x14ac:dyDescent="0.25">
      <c r="A7" s="15" t="s">
        <v>20</v>
      </c>
      <c r="B7" s="17" t="s">
        <v>11</v>
      </c>
      <c r="C7" s="18">
        <v>8.7342899999999997</v>
      </c>
      <c r="D7" s="26">
        <f t="shared" si="0"/>
        <v>10000</v>
      </c>
      <c r="E7" s="28">
        <v>87342.9</v>
      </c>
      <c r="H7" s="35" t="s">
        <v>11</v>
      </c>
      <c r="I7" s="46">
        <f>+SUM(E7,E21,E35,E49,E63,E77,E91,E105,E119,E134,E149,E164)</f>
        <v>1095769.5220000001</v>
      </c>
      <c r="K7" s="51" t="s">
        <v>15</v>
      </c>
      <c r="L7" s="52">
        <v>476189.44399999996</v>
      </c>
    </row>
    <row r="8" spans="1:12" ht="15.75" x14ac:dyDescent="0.25">
      <c r="A8" s="15" t="s">
        <v>20</v>
      </c>
      <c r="B8" s="17" t="s">
        <v>12</v>
      </c>
      <c r="C8" s="18">
        <v>6.2151900000000007</v>
      </c>
      <c r="D8" s="26">
        <f t="shared" si="0"/>
        <v>10000</v>
      </c>
      <c r="E8" s="28">
        <v>62151.900000000009</v>
      </c>
      <c r="H8" s="35" t="s">
        <v>12</v>
      </c>
      <c r="I8" s="46">
        <f>+SUM(E8,E22,E36,E50,E64,E78,E92,E106,E120,E135,E150)</f>
        <v>719676.91900000011</v>
      </c>
      <c r="K8" s="51" t="s">
        <v>16</v>
      </c>
      <c r="L8" s="52">
        <v>293556.98850000004</v>
      </c>
    </row>
    <row r="9" spans="1:12" ht="15.75" x14ac:dyDescent="0.25">
      <c r="A9" s="15" t="s">
        <v>20</v>
      </c>
      <c r="B9" s="17" t="s">
        <v>13</v>
      </c>
      <c r="C9" s="18">
        <v>0</v>
      </c>
      <c r="D9" s="26">
        <v>0</v>
      </c>
      <c r="E9" s="28">
        <v>0</v>
      </c>
      <c r="H9" s="35" t="s">
        <v>13</v>
      </c>
      <c r="I9" s="46">
        <f>+SUM(E51,E37,E23,E9,E65,E79,E93,E107,E121,E136,E151,E166)</f>
        <v>8838.634</v>
      </c>
      <c r="K9" s="51" t="s">
        <v>55</v>
      </c>
      <c r="L9" s="52">
        <v>4562621.6006850004</v>
      </c>
    </row>
    <row r="10" spans="1:12" ht="15.75" x14ac:dyDescent="0.25">
      <c r="A10" s="15" t="s">
        <v>20</v>
      </c>
      <c r="B10" s="17" t="s">
        <v>14</v>
      </c>
      <c r="C10" s="18">
        <v>3.5960299999999998</v>
      </c>
      <c r="D10" s="26">
        <f t="shared" ref="D10:D22" si="1">+E10/C10</f>
        <v>0</v>
      </c>
      <c r="E10" s="28">
        <v>0</v>
      </c>
      <c r="H10" s="35" t="s">
        <v>14</v>
      </c>
      <c r="I10" s="46"/>
    </row>
    <row r="11" spans="1:12" ht="15.75" x14ac:dyDescent="0.25">
      <c r="A11" s="15" t="s">
        <v>20</v>
      </c>
      <c r="B11" s="17" t="s">
        <v>15</v>
      </c>
      <c r="C11" s="18">
        <v>1.4324700000000001</v>
      </c>
      <c r="D11" s="26">
        <f t="shared" si="1"/>
        <v>40000</v>
      </c>
      <c r="E11" s="28">
        <v>57298.8</v>
      </c>
      <c r="H11" s="35" t="s">
        <v>15</v>
      </c>
      <c r="I11" s="46">
        <f>+SUM(E11,E25,E39,E53,E67,E81,E95,E109,E123,E138,E153,E168)</f>
        <v>533572.5959999999</v>
      </c>
    </row>
    <row r="12" spans="1:12" ht="15.75" x14ac:dyDescent="0.25">
      <c r="A12" s="15" t="s">
        <v>20</v>
      </c>
      <c r="B12" s="17" t="s">
        <v>16</v>
      </c>
      <c r="C12" s="19">
        <v>6.9898999999999996</v>
      </c>
      <c r="D12" s="26">
        <f t="shared" si="1"/>
        <v>5000</v>
      </c>
      <c r="E12" s="28">
        <v>34949.5</v>
      </c>
      <c r="H12" s="35" t="s">
        <v>16</v>
      </c>
      <c r="I12" s="46">
        <f>+SUM(E12,E26,E40,E54,E68,E82,E96,E110,E124,E139,E154,E169)</f>
        <v>311781.97650000005</v>
      </c>
    </row>
    <row r="13" spans="1:12" ht="15.75" x14ac:dyDescent="0.25">
      <c r="A13" s="15" t="s">
        <v>20</v>
      </c>
      <c r="B13" s="17" t="s">
        <v>17</v>
      </c>
      <c r="C13" s="18">
        <v>5.8768600000000006</v>
      </c>
      <c r="D13" s="26">
        <f t="shared" si="1"/>
        <v>0</v>
      </c>
      <c r="E13" s="28">
        <v>0</v>
      </c>
      <c r="H13" s="35" t="s">
        <v>17</v>
      </c>
      <c r="I13" s="46"/>
    </row>
    <row r="14" spans="1:12" ht="15.75" x14ac:dyDescent="0.25">
      <c r="A14" s="15" t="s">
        <v>20</v>
      </c>
      <c r="B14" s="17" t="s">
        <v>18</v>
      </c>
      <c r="C14" s="18">
        <v>15.34384</v>
      </c>
      <c r="D14" s="26">
        <f t="shared" si="1"/>
        <v>0</v>
      </c>
      <c r="E14" s="28">
        <v>0</v>
      </c>
      <c r="H14" s="35" t="s">
        <v>18</v>
      </c>
      <c r="I14" s="46"/>
    </row>
    <row r="15" spans="1:12" x14ac:dyDescent="0.25">
      <c r="A15" s="15" t="s">
        <v>20</v>
      </c>
      <c r="B15" s="17" t="s">
        <v>0</v>
      </c>
      <c r="C15" s="18">
        <v>53.1404</v>
      </c>
      <c r="D15" s="26">
        <f t="shared" si="1"/>
        <v>0</v>
      </c>
      <c r="E15" s="28">
        <v>0</v>
      </c>
      <c r="H15" s="33" t="s">
        <v>0</v>
      </c>
      <c r="I15" s="46"/>
    </row>
    <row r="16" spans="1:12" x14ac:dyDescent="0.25">
      <c r="A16" s="15" t="s">
        <v>23</v>
      </c>
      <c r="B16" s="17" t="s">
        <v>6</v>
      </c>
      <c r="C16" s="18">
        <v>2.1738000000000004</v>
      </c>
      <c r="D16" s="26">
        <f t="shared" si="1"/>
        <v>17000</v>
      </c>
      <c r="E16" s="29">
        <v>36954.600000000006</v>
      </c>
      <c r="F16" s="26">
        <f>+SUM(E16:E29)</f>
        <v>322175.88</v>
      </c>
      <c r="H16" s="36" t="s">
        <v>55</v>
      </c>
      <c r="I16" s="47">
        <f>+SUM(I2:I15)</f>
        <v>4988021.1826849999</v>
      </c>
    </row>
    <row r="17" spans="1:6" x14ac:dyDescent="0.25">
      <c r="A17" s="15" t="s">
        <v>23</v>
      </c>
      <c r="B17" s="17" t="s">
        <v>7</v>
      </c>
      <c r="C17" s="20">
        <v>0.65963000000000005</v>
      </c>
      <c r="D17" s="26">
        <f t="shared" si="1"/>
        <v>0</v>
      </c>
      <c r="E17" s="29">
        <v>0</v>
      </c>
    </row>
    <row r="18" spans="1:6" x14ac:dyDescent="0.25">
      <c r="A18" s="15" t="s">
        <v>23</v>
      </c>
      <c r="B18" s="17" t="s">
        <v>8</v>
      </c>
      <c r="C18" s="18">
        <v>15.829690000000001</v>
      </c>
      <c r="D18" s="26">
        <f t="shared" si="1"/>
        <v>7000</v>
      </c>
      <c r="E18" s="29">
        <v>110807.83</v>
      </c>
    </row>
    <row r="19" spans="1:6" x14ac:dyDescent="0.25">
      <c r="A19" s="15" t="s">
        <v>23</v>
      </c>
      <c r="B19" s="17" t="s">
        <v>9</v>
      </c>
      <c r="C19" s="18">
        <v>22.473410000000001</v>
      </c>
      <c r="D19" s="26">
        <f t="shared" si="1"/>
        <v>0</v>
      </c>
      <c r="E19" s="29">
        <v>0</v>
      </c>
    </row>
    <row r="20" spans="1:6" x14ac:dyDescent="0.25">
      <c r="A20" s="15" t="s">
        <v>23</v>
      </c>
      <c r="B20" s="17" t="s">
        <v>10</v>
      </c>
      <c r="C20" s="18">
        <v>4.0370600000000003</v>
      </c>
      <c r="D20" s="26">
        <f t="shared" si="1"/>
        <v>0</v>
      </c>
      <c r="E20" s="29">
        <v>0</v>
      </c>
    </row>
    <row r="21" spans="1:6" x14ac:dyDescent="0.25">
      <c r="A21" s="15" t="s">
        <v>23</v>
      </c>
      <c r="B21" s="17" t="s">
        <v>11</v>
      </c>
      <c r="C21" s="18">
        <v>7.6384399999999992</v>
      </c>
      <c r="D21" s="26">
        <f t="shared" si="1"/>
        <v>10000</v>
      </c>
      <c r="E21" s="29">
        <v>76384.399999999994</v>
      </c>
    </row>
    <row r="22" spans="1:6" x14ac:dyDescent="0.25">
      <c r="A22" s="15" t="s">
        <v>23</v>
      </c>
      <c r="B22" s="17" t="s">
        <v>12</v>
      </c>
      <c r="C22" s="18">
        <v>5.3364899999999995</v>
      </c>
      <c r="D22" s="26">
        <f t="shared" si="1"/>
        <v>10000</v>
      </c>
      <c r="E22" s="29">
        <v>53364.899999999994</v>
      </c>
    </row>
    <row r="23" spans="1:6" x14ac:dyDescent="0.25">
      <c r="A23" s="15" t="s">
        <v>23</v>
      </c>
      <c r="B23" s="17" t="s">
        <v>13</v>
      </c>
      <c r="C23" s="18">
        <v>0</v>
      </c>
      <c r="D23" s="26">
        <v>0</v>
      </c>
      <c r="E23" s="29">
        <v>0</v>
      </c>
    </row>
    <row r="24" spans="1:6" x14ac:dyDescent="0.25">
      <c r="A24" s="15" t="s">
        <v>23</v>
      </c>
      <c r="B24" s="17" t="s">
        <v>14</v>
      </c>
      <c r="C24" s="18">
        <v>3.1187900000000002</v>
      </c>
      <c r="D24" s="26">
        <f t="shared" ref="D24:D43" si="2">+E24/C24</f>
        <v>0</v>
      </c>
      <c r="E24" s="29">
        <v>0</v>
      </c>
    </row>
    <row r="25" spans="1:6" x14ac:dyDescent="0.25">
      <c r="A25" s="15" t="s">
        <v>23</v>
      </c>
      <c r="B25" s="17" t="s">
        <v>15</v>
      </c>
      <c r="C25" s="18">
        <v>0.38325999999999999</v>
      </c>
      <c r="D25" s="26">
        <f t="shared" si="2"/>
        <v>40000</v>
      </c>
      <c r="E25" s="29">
        <v>15330.4</v>
      </c>
    </row>
    <row r="26" spans="1:6" x14ac:dyDescent="0.25">
      <c r="A26" s="15" t="s">
        <v>23</v>
      </c>
      <c r="B26" s="17" t="s">
        <v>16</v>
      </c>
      <c r="C26" s="19">
        <v>5.8667499999999997</v>
      </c>
      <c r="D26" s="26">
        <f t="shared" si="2"/>
        <v>5000</v>
      </c>
      <c r="E26" s="29">
        <v>29333.75</v>
      </c>
    </row>
    <row r="27" spans="1:6" x14ac:dyDescent="0.25">
      <c r="A27" s="15" t="s">
        <v>23</v>
      </c>
      <c r="B27" s="17" t="s">
        <v>17</v>
      </c>
      <c r="C27" s="18">
        <v>4.6306000000000003</v>
      </c>
      <c r="D27" s="26">
        <f t="shared" si="2"/>
        <v>0</v>
      </c>
      <c r="E27" s="29">
        <v>0</v>
      </c>
    </row>
    <row r="28" spans="1:6" x14ac:dyDescent="0.25">
      <c r="A28" s="15" t="s">
        <v>23</v>
      </c>
      <c r="B28" s="17" t="s">
        <v>18</v>
      </c>
      <c r="C28" s="18">
        <v>12.748899999999999</v>
      </c>
      <c r="D28" s="26">
        <f t="shared" si="2"/>
        <v>0</v>
      </c>
      <c r="E28" s="29">
        <v>0</v>
      </c>
    </row>
    <row r="29" spans="1:6" x14ac:dyDescent="0.25">
      <c r="A29" s="15" t="s">
        <v>23</v>
      </c>
      <c r="B29" s="17" t="s">
        <v>0</v>
      </c>
      <c r="C29" s="18">
        <v>42.592220000000005</v>
      </c>
      <c r="D29" s="26">
        <f t="shared" si="2"/>
        <v>0</v>
      </c>
      <c r="E29" s="29">
        <v>0</v>
      </c>
    </row>
    <row r="30" spans="1:6" x14ac:dyDescent="0.25">
      <c r="A30" s="15" t="s">
        <v>25</v>
      </c>
      <c r="B30" s="17" t="s">
        <v>6</v>
      </c>
      <c r="C30" s="18">
        <v>3.0012399999999997</v>
      </c>
      <c r="D30" s="26">
        <f t="shared" si="2"/>
        <v>17000</v>
      </c>
      <c r="E30" s="29">
        <v>51021.079999999994</v>
      </c>
      <c r="F30" s="26">
        <f>+SUM(E30:E43)</f>
        <v>401995.2099999999</v>
      </c>
    </row>
    <row r="31" spans="1:6" x14ac:dyDescent="0.25">
      <c r="A31" s="15" t="s">
        <v>25</v>
      </c>
      <c r="B31" s="17" t="s">
        <v>7</v>
      </c>
      <c r="C31" s="20">
        <v>0.33</v>
      </c>
      <c r="D31" s="26">
        <f t="shared" si="2"/>
        <v>0</v>
      </c>
      <c r="E31" s="29">
        <v>0</v>
      </c>
    </row>
    <row r="32" spans="1:6" x14ac:dyDescent="0.25">
      <c r="A32" s="15" t="s">
        <v>25</v>
      </c>
      <c r="B32" s="17" t="s">
        <v>8</v>
      </c>
      <c r="C32" s="18">
        <v>17.734689999999997</v>
      </c>
      <c r="D32" s="26">
        <f t="shared" si="2"/>
        <v>7000</v>
      </c>
      <c r="E32" s="29">
        <v>124142.82999999997</v>
      </c>
    </row>
    <row r="33" spans="1:6" x14ac:dyDescent="0.25">
      <c r="A33" s="15" t="s">
        <v>25</v>
      </c>
      <c r="B33" s="17" t="s">
        <v>9</v>
      </c>
      <c r="C33" s="18">
        <v>16.044599999999999</v>
      </c>
      <c r="D33" s="26">
        <f t="shared" si="2"/>
        <v>0</v>
      </c>
      <c r="E33" s="29">
        <v>0</v>
      </c>
    </row>
    <row r="34" spans="1:6" x14ac:dyDescent="0.25">
      <c r="A34" s="15" t="s">
        <v>25</v>
      </c>
      <c r="B34" s="17" t="s">
        <v>10</v>
      </c>
      <c r="C34" s="18">
        <v>5.5730200000000005</v>
      </c>
      <c r="D34" s="26">
        <f t="shared" si="2"/>
        <v>0</v>
      </c>
      <c r="E34" s="29">
        <v>0</v>
      </c>
    </row>
    <row r="35" spans="1:6" x14ac:dyDescent="0.25">
      <c r="A35" s="15" t="s">
        <v>25</v>
      </c>
      <c r="B35" s="17" t="s">
        <v>11</v>
      </c>
      <c r="C35" s="18">
        <v>9.3673800000000007</v>
      </c>
      <c r="D35" s="26">
        <f t="shared" si="2"/>
        <v>10000</v>
      </c>
      <c r="E35" s="29">
        <v>93673.8</v>
      </c>
    </row>
    <row r="36" spans="1:6" x14ac:dyDescent="0.25">
      <c r="A36" s="15" t="s">
        <v>25</v>
      </c>
      <c r="B36" s="17" t="s">
        <v>12</v>
      </c>
      <c r="C36" s="18">
        <v>5.5892800000000005</v>
      </c>
      <c r="D36" s="26">
        <f t="shared" si="2"/>
        <v>10000</v>
      </c>
      <c r="E36" s="29">
        <v>55892.800000000003</v>
      </c>
    </row>
    <row r="37" spans="1:6" x14ac:dyDescent="0.25">
      <c r="A37" s="15" t="s">
        <v>25</v>
      </c>
      <c r="B37" s="17" t="s">
        <v>13</v>
      </c>
      <c r="C37" s="18">
        <v>0.17299999999999999</v>
      </c>
      <c r="D37" s="26">
        <f t="shared" si="2"/>
        <v>10000</v>
      </c>
      <c r="E37" s="29">
        <v>1729.9999999999998</v>
      </c>
    </row>
    <row r="38" spans="1:6" x14ac:dyDescent="0.25">
      <c r="A38" s="15" t="s">
        <v>25</v>
      </c>
      <c r="B38" s="17" t="s">
        <v>14</v>
      </c>
      <c r="C38" s="18">
        <v>2.7275299999999998</v>
      </c>
      <c r="D38" s="26">
        <f t="shared" si="2"/>
        <v>0</v>
      </c>
      <c r="E38" s="29">
        <v>0</v>
      </c>
    </row>
    <row r="39" spans="1:6" x14ac:dyDescent="0.25">
      <c r="A39" s="15" t="s">
        <v>25</v>
      </c>
      <c r="B39" s="17" t="s">
        <v>15</v>
      </c>
      <c r="C39" s="18">
        <v>1.17909</v>
      </c>
      <c r="D39" s="26">
        <f t="shared" si="2"/>
        <v>40000</v>
      </c>
      <c r="E39" s="29">
        <v>47163.6</v>
      </c>
    </row>
    <row r="40" spans="1:6" x14ac:dyDescent="0.25">
      <c r="A40" s="15" t="s">
        <v>25</v>
      </c>
      <c r="B40" s="17" t="s">
        <v>16</v>
      </c>
      <c r="C40" s="19">
        <v>5.6742199999999992</v>
      </c>
      <c r="D40" s="26">
        <f t="shared" si="2"/>
        <v>5000</v>
      </c>
      <c r="E40" s="29">
        <v>28371.099999999995</v>
      </c>
    </row>
    <row r="41" spans="1:6" x14ac:dyDescent="0.25">
      <c r="A41" s="15" t="s">
        <v>25</v>
      </c>
      <c r="B41" s="17" t="s">
        <v>17</v>
      </c>
      <c r="C41" s="18">
        <v>5.4285899999999998</v>
      </c>
      <c r="D41" s="26">
        <f t="shared" si="2"/>
        <v>0</v>
      </c>
      <c r="E41" s="29">
        <v>0</v>
      </c>
    </row>
    <row r="42" spans="1:6" x14ac:dyDescent="0.25">
      <c r="A42" s="15" t="s">
        <v>25</v>
      </c>
      <c r="B42" s="17" t="s">
        <v>18</v>
      </c>
      <c r="C42" s="18">
        <v>18.612290000000002</v>
      </c>
      <c r="D42" s="26">
        <f t="shared" si="2"/>
        <v>0</v>
      </c>
      <c r="E42" s="29">
        <v>0</v>
      </c>
    </row>
    <row r="43" spans="1:6" x14ac:dyDescent="0.25">
      <c r="A43" s="15" t="s">
        <v>25</v>
      </c>
      <c r="B43" s="17" t="s">
        <v>0</v>
      </c>
      <c r="C43" s="18">
        <v>45.54806</v>
      </c>
      <c r="D43" s="26">
        <f t="shared" si="2"/>
        <v>0</v>
      </c>
      <c r="E43" s="29">
        <v>0</v>
      </c>
    </row>
    <row r="44" spans="1:6" x14ac:dyDescent="0.25">
      <c r="A44" s="12" t="s">
        <v>31</v>
      </c>
      <c r="B44" s="21" t="s">
        <v>6</v>
      </c>
      <c r="C44" s="22">
        <v>2.1701700000000002</v>
      </c>
      <c r="D44" s="30">
        <v>17000</v>
      </c>
      <c r="E44" s="30">
        <f>C44*D44</f>
        <v>36892.89</v>
      </c>
      <c r="F44" s="31">
        <f>SUM(E44:E57)</f>
        <v>417428.98</v>
      </c>
    </row>
    <row r="45" spans="1:6" x14ac:dyDescent="0.25">
      <c r="A45" s="12" t="s">
        <v>31</v>
      </c>
      <c r="B45" s="21" t="s">
        <v>7</v>
      </c>
      <c r="C45" s="22">
        <v>0.47564000000000001</v>
      </c>
      <c r="D45" s="30">
        <v>0</v>
      </c>
      <c r="E45" s="31">
        <v>0</v>
      </c>
      <c r="F45" s="31"/>
    </row>
    <row r="46" spans="1:6" x14ac:dyDescent="0.25">
      <c r="A46" s="12" t="s">
        <v>32</v>
      </c>
      <c r="B46" s="21" t="s">
        <v>8</v>
      </c>
      <c r="C46" s="22">
        <v>19.228770000000001</v>
      </c>
      <c r="D46" s="30">
        <v>7000</v>
      </c>
      <c r="E46" s="30">
        <f t="shared" ref="E46:E57" si="3">C46*D46</f>
        <v>134601.39000000001</v>
      </c>
      <c r="F46" s="31"/>
    </row>
    <row r="47" spans="1:6" x14ac:dyDescent="0.25">
      <c r="A47" s="12" t="s">
        <v>32</v>
      </c>
      <c r="B47" s="21" t="s">
        <v>9</v>
      </c>
      <c r="C47" s="22">
        <v>17.860910000000001</v>
      </c>
      <c r="D47" s="30">
        <v>0</v>
      </c>
      <c r="E47" s="30">
        <f t="shared" si="3"/>
        <v>0</v>
      </c>
      <c r="F47" s="31"/>
    </row>
    <row r="48" spans="1:6" x14ac:dyDescent="0.25">
      <c r="A48" s="12" t="s">
        <v>32</v>
      </c>
      <c r="B48" s="21" t="s">
        <v>10</v>
      </c>
      <c r="C48" s="22">
        <v>4.02989</v>
      </c>
      <c r="D48" s="30">
        <v>0</v>
      </c>
      <c r="E48" s="30">
        <f t="shared" si="3"/>
        <v>0</v>
      </c>
      <c r="F48" s="31"/>
    </row>
    <row r="49" spans="1:6" x14ac:dyDescent="0.25">
      <c r="A49" s="12" t="s">
        <v>32</v>
      </c>
      <c r="B49" s="21" t="s">
        <v>11</v>
      </c>
      <c r="C49" s="22">
        <v>9.1313499999999994</v>
      </c>
      <c r="D49" s="30">
        <v>10000</v>
      </c>
      <c r="E49" s="30">
        <f t="shared" si="3"/>
        <v>91313.5</v>
      </c>
      <c r="F49" s="31"/>
    </row>
    <row r="50" spans="1:6" x14ac:dyDescent="0.25">
      <c r="A50" s="12" t="s">
        <v>32</v>
      </c>
      <c r="B50" s="21" t="s">
        <v>12</v>
      </c>
      <c r="C50" s="22">
        <v>6.41228</v>
      </c>
      <c r="D50" s="30">
        <v>10000</v>
      </c>
      <c r="E50" s="30">
        <f t="shared" si="3"/>
        <v>64122.8</v>
      </c>
      <c r="F50" s="31"/>
    </row>
    <row r="51" spans="1:6" x14ac:dyDescent="0.25">
      <c r="A51" s="12" t="s">
        <v>32</v>
      </c>
      <c r="B51" s="21" t="s">
        <v>13</v>
      </c>
      <c r="C51" s="22">
        <v>0.50187999999999999</v>
      </c>
      <c r="D51" s="30">
        <v>10000</v>
      </c>
      <c r="E51" s="30">
        <f t="shared" si="3"/>
        <v>5018.8</v>
      </c>
      <c r="F51" s="31"/>
    </row>
    <row r="52" spans="1:6" x14ac:dyDescent="0.25">
      <c r="A52" s="12" t="s">
        <v>32</v>
      </c>
      <c r="B52" s="21" t="s">
        <v>14</v>
      </c>
      <c r="C52" s="22">
        <v>2.84911</v>
      </c>
      <c r="D52" s="30">
        <v>0</v>
      </c>
      <c r="E52" s="30">
        <f t="shared" si="3"/>
        <v>0</v>
      </c>
      <c r="F52" s="31"/>
    </row>
    <row r="53" spans="1:6" x14ac:dyDescent="0.25">
      <c r="A53" s="15" t="s">
        <v>32</v>
      </c>
      <c r="B53" s="21" t="s">
        <v>15</v>
      </c>
      <c r="C53" s="22">
        <v>1.40245</v>
      </c>
      <c r="D53" s="30">
        <v>40000</v>
      </c>
      <c r="E53" s="29">
        <f t="shared" si="3"/>
        <v>56098</v>
      </c>
      <c r="F53" s="31"/>
    </row>
    <row r="54" spans="1:6" x14ac:dyDescent="0.25">
      <c r="A54" s="12" t="s">
        <v>32</v>
      </c>
      <c r="B54" s="21" t="s">
        <v>16</v>
      </c>
      <c r="C54" s="22">
        <v>5.8763199999999998</v>
      </c>
      <c r="D54" s="30">
        <v>5000</v>
      </c>
      <c r="E54" s="29">
        <f t="shared" si="3"/>
        <v>29381.599999999999</v>
      </c>
      <c r="F54" s="31"/>
    </row>
    <row r="55" spans="1:6" x14ac:dyDescent="0.25">
      <c r="A55" s="12" t="s">
        <v>32</v>
      </c>
      <c r="B55" s="21" t="s">
        <v>17</v>
      </c>
      <c r="C55" s="22">
        <v>5.4618200000000003</v>
      </c>
      <c r="D55" s="26">
        <v>0</v>
      </c>
      <c r="E55" s="29">
        <f t="shared" si="3"/>
        <v>0</v>
      </c>
      <c r="F55" s="31"/>
    </row>
    <row r="56" spans="1:6" x14ac:dyDescent="0.25">
      <c r="A56" s="12" t="s">
        <v>32</v>
      </c>
      <c r="B56" s="21" t="s">
        <v>18</v>
      </c>
      <c r="C56" s="22">
        <v>17.87734</v>
      </c>
      <c r="D56" s="26">
        <v>0</v>
      </c>
      <c r="E56" s="30">
        <f t="shared" si="3"/>
        <v>0</v>
      </c>
      <c r="F56" s="31"/>
    </row>
    <row r="57" spans="1:6" x14ac:dyDescent="0.25">
      <c r="A57" s="12" t="s">
        <v>32</v>
      </c>
      <c r="B57" s="21" t="s">
        <v>0</v>
      </c>
      <c r="C57" s="22">
        <v>33.80921</v>
      </c>
      <c r="D57" s="26">
        <v>0</v>
      </c>
      <c r="E57" s="31">
        <f t="shared" si="3"/>
        <v>0</v>
      </c>
      <c r="F57" s="31"/>
    </row>
    <row r="58" spans="1:6" x14ac:dyDescent="0.25">
      <c r="A58" s="15" t="s">
        <v>51</v>
      </c>
      <c r="B58" s="21" t="s">
        <v>6</v>
      </c>
      <c r="C58" s="22">
        <v>1.8297970849999998</v>
      </c>
      <c r="D58" s="30">
        <v>17000</v>
      </c>
      <c r="E58" s="30">
        <f>C58*D58</f>
        <v>31106.550444999997</v>
      </c>
      <c r="F58" s="31">
        <f>SUM(E58:E71)</f>
        <v>399216.857945</v>
      </c>
    </row>
    <row r="59" spans="1:6" x14ac:dyDescent="0.25">
      <c r="A59" s="12" t="s">
        <v>51</v>
      </c>
      <c r="B59" s="21" t="s">
        <v>7</v>
      </c>
      <c r="C59" s="22">
        <v>0.20511770000000001</v>
      </c>
      <c r="D59" s="30">
        <v>0</v>
      </c>
      <c r="E59" s="30">
        <v>0</v>
      </c>
      <c r="F59" s="31"/>
    </row>
    <row r="60" spans="1:6" x14ac:dyDescent="0.25">
      <c r="A60" s="12" t="s">
        <v>51</v>
      </c>
      <c r="B60" s="21" t="s">
        <v>8</v>
      </c>
      <c r="C60" s="22">
        <v>19.734909999999999</v>
      </c>
      <c r="D60" s="30">
        <v>7000</v>
      </c>
      <c r="E60" s="30">
        <f>C60*D60</f>
        <v>138144.37</v>
      </c>
      <c r="F60" s="31"/>
    </row>
    <row r="61" spans="1:6" x14ac:dyDescent="0.25">
      <c r="A61" s="12" t="s">
        <v>51</v>
      </c>
      <c r="B61" s="21" t="s">
        <v>9</v>
      </c>
      <c r="C61" s="22">
        <v>20.619645599999998</v>
      </c>
      <c r="D61" s="30">
        <v>0</v>
      </c>
      <c r="E61" s="29">
        <f t="shared" ref="E61:E71" si="4">C61*D61</f>
        <v>0</v>
      </c>
      <c r="F61" s="31"/>
    </row>
    <row r="62" spans="1:6" x14ac:dyDescent="0.25">
      <c r="A62" s="12" t="s">
        <v>51</v>
      </c>
      <c r="B62" s="21" t="s">
        <v>10</v>
      </c>
      <c r="C62" s="22">
        <v>3.398206015</v>
      </c>
      <c r="D62" s="30">
        <v>0</v>
      </c>
      <c r="E62" s="29">
        <f t="shared" si="4"/>
        <v>0</v>
      </c>
      <c r="F62" s="31"/>
    </row>
    <row r="63" spans="1:6" x14ac:dyDescent="0.25">
      <c r="A63" s="15" t="s">
        <v>51</v>
      </c>
      <c r="B63" s="21" t="s">
        <v>11</v>
      </c>
      <c r="C63" s="22">
        <v>8.8969290000000001</v>
      </c>
      <c r="D63" s="30">
        <v>10000</v>
      </c>
      <c r="E63" s="29">
        <f>C63*D63</f>
        <v>88969.290000000008</v>
      </c>
      <c r="F63" s="31"/>
    </row>
    <row r="64" spans="1:6" x14ac:dyDescent="0.25">
      <c r="A64" s="12" t="s">
        <v>51</v>
      </c>
      <c r="B64" s="21" t="s">
        <v>12</v>
      </c>
      <c r="C64" s="22">
        <v>6.6747231000000005</v>
      </c>
      <c r="D64" s="30">
        <v>10000</v>
      </c>
      <c r="E64" s="30">
        <f>C64*D64</f>
        <v>66747.231</v>
      </c>
      <c r="F64" s="31"/>
    </row>
    <row r="65" spans="1:6" x14ac:dyDescent="0.25">
      <c r="A65" s="12" t="s">
        <v>51</v>
      </c>
      <c r="B65" s="21" t="s">
        <v>13</v>
      </c>
      <c r="C65" s="22">
        <v>5.2163399999999999E-2</v>
      </c>
      <c r="D65" s="26">
        <v>10000</v>
      </c>
      <c r="E65" s="31">
        <f>C65*D65</f>
        <v>521.63400000000001</v>
      </c>
      <c r="F65" s="31"/>
    </row>
    <row r="66" spans="1:6" x14ac:dyDescent="0.25">
      <c r="A66" s="12" t="s">
        <v>51</v>
      </c>
      <c r="B66" s="21" t="s">
        <v>14</v>
      </c>
      <c r="C66" s="22">
        <v>2.8617702</v>
      </c>
      <c r="D66" s="26">
        <v>0</v>
      </c>
      <c r="E66" s="30">
        <f t="shared" si="4"/>
        <v>0</v>
      </c>
      <c r="F66" s="31"/>
    </row>
    <row r="67" spans="1:6" x14ac:dyDescent="0.25">
      <c r="A67" s="12" t="s">
        <v>51</v>
      </c>
      <c r="B67" s="21" t="s">
        <v>15</v>
      </c>
      <c r="C67" s="22">
        <v>1.1375389</v>
      </c>
      <c r="D67" s="26">
        <v>40000</v>
      </c>
      <c r="E67" s="30">
        <f>C67*D67</f>
        <v>45501.556000000004</v>
      </c>
      <c r="F67" s="31"/>
    </row>
    <row r="68" spans="1:6" x14ac:dyDescent="0.25">
      <c r="A68" s="15" t="s">
        <v>51</v>
      </c>
      <c r="B68" s="21" t="s">
        <v>16</v>
      </c>
      <c r="C68" s="22">
        <v>5.6452453000000009</v>
      </c>
      <c r="D68" s="30">
        <v>5000</v>
      </c>
      <c r="E68" s="30">
        <f>C68*D68</f>
        <v>28226.226500000004</v>
      </c>
      <c r="F68" s="31"/>
    </row>
    <row r="69" spans="1:6" x14ac:dyDescent="0.25">
      <c r="A69" s="12" t="s">
        <v>51</v>
      </c>
      <c r="B69" s="21" t="s">
        <v>17</v>
      </c>
      <c r="C69" s="22">
        <v>5.5564457999999997</v>
      </c>
      <c r="D69" s="30">
        <v>0</v>
      </c>
      <c r="E69" s="29">
        <f t="shared" si="4"/>
        <v>0</v>
      </c>
      <c r="F69" s="31"/>
    </row>
    <row r="70" spans="1:6" x14ac:dyDescent="0.25">
      <c r="A70" s="12" t="s">
        <v>51</v>
      </c>
      <c r="B70" s="21" t="s">
        <v>18</v>
      </c>
      <c r="C70" s="22">
        <v>18.909362900000001</v>
      </c>
      <c r="D70" s="30">
        <v>0</v>
      </c>
      <c r="E70" s="29">
        <f t="shared" si="4"/>
        <v>0</v>
      </c>
      <c r="F70" s="31"/>
    </row>
    <row r="71" spans="1:6" x14ac:dyDescent="0.25">
      <c r="A71" s="12" t="s">
        <v>51</v>
      </c>
      <c r="B71" s="21" t="s">
        <v>0</v>
      </c>
      <c r="C71" s="22">
        <v>35.525165000000001</v>
      </c>
      <c r="D71" s="30">
        <v>0</v>
      </c>
      <c r="E71" s="29">
        <f t="shared" si="4"/>
        <v>0</v>
      </c>
      <c r="F71" s="31"/>
    </row>
    <row r="72" spans="1:6" x14ac:dyDescent="0.25">
      <c r="A72" s="12" t="s">
        <v>74</v>
      </c>
      <c r="B72" s="21" t="s">
        <v>6</v>
      </c>
      <c r="C72" s="22">
        <v>1.49949</v>
      </c>
      <c r="D72" s="30">
        <v>17000</v>
      </c>
      <c r="E72" s="29">
        <f>C72*D72</f>
        <v>25491.329999999998</v>
      </c>
      <c r="F72" s="31">
        <f>SUM(E72:E85)</f>
        <v>399023.69</v>
      </c>
    </row>
    <row r="73" spans="1:6" x14ac:dyDescent="0.25">
      <c r="A73" s="12" t="s">
        <v>74</v>
      </c>
      <c r="B73" s="21" t="s">
        <v>7</v>
      </c>
      <c r="C73" s="22">
        <v>0.26033000000000001</v>
      </c>
      <c r="D73" s="30">
        <v>0</v>
      </c>
      <c r="E73" s="29">
        <v>0</v>
      </c>
      <c r="F73" s="43"/>
    </row>
    <row r="74" spans="1:6" x14ac:dyDescent="0.25">
      <c r="A74" s="12" t="s">
        <v>74</v>
      </c>
      <c r="B74" s="21" t="s">
        <v>8</v>
      </c>
      <c r="C74" s="22">
        <v>19.966280000000001</v>
      </c>
      <c r="D74" s="30">
        <v>7000</v>
      </c>
      <c r="E74" s="29">
        <f>C74*D74</f>
        <v>139763.96000000002</v>
      </c>
      <c r="F74" s="43"/>
    </row>
    <row r="75" spans="1:6" x14ac:dyDescent="0.25">
      <c r="A75" s="12" t="s">
        <v>74</v>
      </c>
      <c r="B75" s="21" t="s">
        <v>9</v>
      </c>
      <c r="C75" s="22">
        <v>21.573499999999999</v>
      </c>
      <c r="D75" s="30">
        <v>0</v>
      </c>
      <c r="E75" s="29">
        <f t="shared" ref="E75:E85" si="5">C75*D75</f>
        <v>0</v>
      </c>
      <c r="F75" s="43"/>
    </row>
    <row r="76" spans="1:6" x14ac:dyDescent="0.25">
      <c r="A76" s="12" t="s">
        <v>74</v>
      </c>
      <c r="B76" s="21" t="s">
        <v>10</v>
      </c>
      <c r="C76" s="22">
        <v>2.7837700000000001</v>
      </c>
      <c r="D76" s="30">
        <v>0</v>
      </c>
      <c r="E76" s="29">
        <f t="shared" si="5"/>
        <v>0</v>
      </c>
      <c r="F76" s="43"/>
    </row>
    <row r="77" spans="1:6" x14ac:dyDescent="0.25">
      <c r="A77" s="12" t="s">
        <v>74</v>
      </c>
      <c r="B77" s="21" t="s">
        <v>11</v>
      </c>
      <c r="C77" s="22">
        <v>9.3591899999999999</v>
      </c>
      <c r="D77" s="30">
        <v>10000</v>
      </c>
      <c r="E77" s="29">
        <f>C77*D77</f>
        <v>93591.9</v>
      </c>
      <c r="F77" s="43"/>
    </row>
    <row r="78" spans="1:6" x14ac:dyDescent="0.25">
      <c r="A78" s="12" t="s">
        <v>74</v>
      </c>
      <c r="B78" s="21" t="s">
        <v>12</v>
      </c>
      <c r="C78" s="22">
        <v>6.3495799999999996</v>
      </c>
      <c r="D78" s="30">
        <v>10000</v>
      </c>
      <c r="E78" s="29">
        <f>C78*D78</f>
        <v>63495.799999999996</v>
      </c>
      <c r="F78" s="43"/>
    </row>
    <row r="79" spans="1:6" x14ac:dyDescent="0.25">
      <c r="A79" s="12" t="s">
        <v>74</v>
      </c>
      <c r="B79" s="21" t="s">
        <v>13</v>
      </c>
      <c r="C79" s="22">
        <v>6.2710000000000002E-2</v>
      </c>
      <c r="D79" s="30">
        <v>10000</v>
      </c>
      <c r="E79" s="29">
        <f>C79*D79</f>
        <v>627.1</v>
      </c>
      <c r="F79" s="43"/>
    </row>
    <row r="80" spans="1:6" x14ac:dyDescent="0.25">
      <c r="A80" s="12" t="s">
        <v>74</v>
      </c>
      <c r="B80" s="21" t="s">
        <v>14</v>
      </c>
      <c r="C80" s="22">
        <v>2.96861</v>
      </c>
      <c r="D80" s="30">
        <v>0</v>
      </c>
      <c r="E80" s="29">
        <f t="shared" si="5"/>
        <v>0</v>
      </c>
      <c r="F80" s="43"/>
    </row>
    <row r="81" spans="1:6" x14ac:dyDescent="0.25">
      <c r="A81" s="12" t="s">
        <v>74</v>
      </c>
      <c r="B81" s="21" t="s">
        <v>15</v>
      </c>
      <c r="C81" s="22">
        <v>1.2506600000000001</v>
      </c>
      <c r="D81" s="30">
        <v>40000</v>
      </c>
      <c r="E81" s="29">
        <f>C81*D81</f>
        <v>50026.400000000001</v>
      </c>
      <c r="F81" s="43"/>
    </row>
    <row r="82" spans="1:6" x14ac:dyDescent="0.25">
      <c r="A82" s="12" t="s">
        <v>74</v>
      </c>
      <c r="B82" s="21" t="s">
        <v>16</v>
      </c>
      <c r="C82" s="22">
        <v>5.2054400000000003</v>
      </c>
      <c r="D82" s="30">
        <v>5000</v>
      </c>
      <c r="E82" s="29">
        <f>C82*D82</f>
        <v>26027.200000000001</v>
      </c>
      <c r="F82" s="43"/>
    </row>
    <row r="83" spans="1:6" x14ac:dyDescent="0.25">
      <c r="A83" s="12" t="s">
        <v>74</v>
      </c>
      <c r="B83" s="21" t="s">
        <v>17</v>
      </c>
      <c r="C83" s="22">
        <v>5.43161</v>
      </c>
      <c r="D83" s="30">
        <v>0</v>
      </c>
      <c r="E83" s="29">
        <f t="shared" si="5"/>
        <v>0</v>
      </c>
      <c r="F83" s="43"/>
    </row>
    <row r="84" spans="1:6" x14ac:dyDescent="0.25">
      <c r="A84" s="12" t="s">
        <v>74</v>
      </c>
      <c r="B84" s="21" t="s">
        <v>18</v>
      </c>
      <c r="C84" s="22">
        <v>14.060309999999999</v>
      </c>
      <c r="D84" s="30">
        <v>0</v>
      </c>
      <c r="E84" s="29">
        <f t="shared" si="5"/>
        <v>0</v>
      </c>
      <c r="F84" s="43"/>
    </row>
    <row r="85" spans="1:6" x14ac:dyDescent="0.25">
      <c r="A85" s="12" t="s">
        <v>74</v>
      </c>
      <c r="B85" s="21" t="s">
        <v>0</v>
      </c>
      <c r="C85" s="22">
        <v>32.607500000000002</v>
      </c>
      <c r="D85" s="30">
        <v>0</v>
      </c>
      <c r="E85" s="29">
        <f t="shared" si="5"/>
        <v>0</v>
      </c>
      <c r="F85" s="43"/>
    </row>
    <row r="86" spans="1:6" x14ac:dyDescent="0.25">
      <c r="A86" s="21" t="s">
        <v>77</v>
      </c>
      <c r="B86" s="21" t="s">
        <v>6</v>
      </c>
      <c r="C86" s="44">
        <v>1.4141104500000001</v>
      </c>
      <c r="D86" s="44">
        <v>17000</v>
      </c>
      <c r="E86" s="44">
        <f>C86*D86</f>
        <v>24039.877650000002</v>
      </c>
      <c r="F86" s="44">
        <f>SUM(E86:E99)</f>
        <v>408619.69964999997</v>
      </c>
    </row>
    <row r="87" spans="1:6" x14ac:dyDescent="0.25">
      <c r="A87" s="21" t="s">
        <v>77</v>
      </c>
      <c r="B87" s="21" t="s">
        <v>7</v>
      </c>
      <c r="C87" s="44">
        <v>0.27268799999999999</v>
      </c>
      <c r="D87" s="44">
        <v>0</v>
      </c>
      <c r="E87" s="44">
        <v>0</v>
      </c>
      <c r="F87" s="21"/>
    </row>
    <row r="88" spans="1:6" x14ac:dyDescent="0.25">
      <c r="A88" s="21" t="s">
        <v>77</v>
      </c>
      <c r="B88" s="21" t="s">
        <v>8</v>
      </c>
      <c r="C88" s="44">
        <v>22.943616000000002</v>
      </c>
      <c r="D88" s="44">
        <v>7000</v>
      </c>
      <c r="E88" s="44">
        <f>C88*D88</f>
        <v>160605.31200000001</v>
      </c>
      <c r="F88" s="21"/>
    </row>
    <row r="89" spans="1:6" x14ac:dyDescent="0.25">
      <c r="A89" s="21" t="s">
        <v>77</v>
      </c>
      <c r="B89" s="21" t="s">
        <v>9</v>
      </c>
      <c r="C89" s="44">
        <v>10.746544999999999</v>
      </c>
      <c r="D89" s="44">
        <v>0</v>
      </c>
      <c r="E89" s="44">
        <f t="shared" ref="E89:E99" si="6">C89*D89</f>
        <v>0</v>
      </c>
      <c r="F89" s="21"/>
    </row>
    <row r="90" spans="1:6" x14ac:dyDescent="0.25">
      <c r="A90" s="21" t="s">
        <v>77</v>
      </c>
      <c r="B90" s="21" t="s">
        <v>10</v>
      </c>
      <c r="C90" s="44">
        <v>2.6261965499999995</v>
      </c>
      <c r="D90" s="44">
        <v>0</v>
      </c>
      <c r="E90" s="44">
        <f t="shared" si="6"/>
        <v>0</v>
      </c>
      <c r="F90" s="21"/>
    </row>
    <row r="91" spans="1:6" x14ac:dyDescent="0.25">
      <c r="A91" s="21" t="s">
        <v>77</v>
      </c>
      <c r="B91" s="21" t="s">
        <v>11</v>
      </c>
      <c r="C91" s="44">
        <v>9.0166179999999994</v>
      </c>
      <c r="D91" s="44">
        <v>10000</v>
      </c>
      <c r="E91" s="44">
        <f>C91*D91</f>
        <v>90166.18</v>
      </c>
      <c r="F91" s="21"/>
    </row>
    <row r="92" spans="1:6" x14ac:dyDescent="0.25">
      <c r="A92" s="21" t="s">
        <v>77</v>
      </c>
      <c r="B92" s="21" t="s">
        <v>12</v>
      </c>
      <c r="C92" s="44">
        <v>6.6194570000000006</v>
      </c>
      <c r="D92" s="44">
        <v>10000</v>
      </c>
      <c r="E92" s="44">
        <f>C92*D92</f>
        <v>66194.570000000007</v>
      </c>
      <c r="F92" s="21"/>
    </row>
    <row r="93" spans="1:6" x14ac:dyDescent="0.25">
      <c r="A93" s="21" t="s">
        <v>77</v>
      </c>
      <c r="B93" s="21" t="s">
        <v>13</v>
      </c>
      <c r="C93" s="44">
        <v>5.9935000000000002E-2</v>
      </c>
      <c r="D93" s="44">
        <v>10000</v>
      </c>
      <c r="E93" s="44">
        <f>C93*D93</f>
        <v>599.35</v>
      </c>
      <c r="F93" s="21"/>
    </row>
    <row r="94" spans="1:6" x14ac:dyDescent="0.25">
      <c r="A94" s="21" t="s">
        <v>77</v>
      </c>
      <c r="B94" s="21" t="s">
        <v>14</v>
      </c>
      <c r="C94" s="44">
        <v>3.3370310000000001</v>
      </c>
      <c r="D94" s="44">
        <v>0</v>
      </c>
      <c r="E94" s="44">
        <f t="shared" si="6"/>
        <v>0</v>
      </c>
      <c r="F94" s="21"/>
    </row>
    <row r="95" spans="1:6" x14ac:dyDescent="0.25">
      <c r="A95" s="21" t="s">
        <v>77</v>
      </c>
      <c r="B95" s="21" t="s">
        <v>15</v>
      </c>
      <c r="C95" s="44">
        <v>1.0110779999999999</v>
      </c>
      <c r="D95" s="44">
        <v>40000</v>
      </c>
      <c r="E95" s="44">
        <f>C95*D95</f>
        <v>40443.119999999995</v>
      </c>
      <c r="F95" s="21"/>
    </row>
    <row r="96" spans="1:6" x14ac:dyDescent="0.25">
      <c r="A96" s="21" t="s">
        <v>77</v>
      </c>
      <c r="B96" s="21" t="s">
        <v>16</v>
      </c>
      <c r="C96" s="44">
        <v>5.3142579999999997</v>
      </c>
      <c r="D96" s="44">
        <v>5000</v>
      </c>
      <c r="E96" s="44">
        <f>C96*D96</f>
        <v>26571.289999999997</v>
      </c>
      <c r="F96" s="21"/>
    </row>
    <row r="97" spans="1:6" x14ac:dyDescent="0.25">
      <c r="A97" s="21" t="s">
        <v>77</v>
      </c>
      <c r="B97" s="21" t="s">
        <v>17</v>
      </c>
      <c r="C97" s="44">
        <v>5.7475100000000001</v>
      </c>
      <c r="D97" s="44">
        <v>0</v>
      </c>
      <c r="E97" s="44">
        <f t="shared" si="6"/>
        <v>0</v>
      </c>
      <c r="F97" s="21"/>
    </row>
    <row r="98" spans="1:6" x14ac:dyDescent="0.25">
      <c r="A98" s="21" t="s">
        <v>77</v>
      </c>
      <c r="B98" s="21" t="s">
        <v>18</v>
      </c>
      <c r="C98" s="44">
        <v>15.965777999999998</v>
      </c>
      <c r="D98" s="44">
        <v>0</v>
      </c>
      <c r="E98" s="44">
        <f t="shared" si="6"/>
        <v>0</v>
      </c>
      <c r="F98" s="21"/>
    </row>
    <row r="99" spans="1:6" x14ac:dyDescent="0.25">
      <c r="A99" s="21" t="s">
        <v>77</v>
      </c>
      <c r="B99" s="21" t="s">
        <v>0</v>
      </c>
      <c r="C99" s="44">
        <v>34.801180000000002</v>
      </c>
      <c r="D99" s="44">
        <v>0</v>
      </c>
      <c r="E99" s="44">
        <f t="shared" si="6"/>
        <v>0</v>
      </c>
      <c r="F99" s="21"/>
    </row>
    <row r="100" spans="1:6" x14ac:dyDescent="0.25">
      <c r="A100" s="15" t="s">
        <v>81</v>
      </c>
      <c r="B100" s="21" t="s">
        <v>6</v>
      </c>
      <c r="C100" s="44">
        <v>1.8660442499999998</v>
      </c>
      <c r="D100" s="44">
        <v>17000</v>
      </c>
      <c r="E100" s="44">
        <f>C100*D100</f>
        <v>31722.752249999998</v>
      </c>
      <c r="F100" s="44">
        <f>SUM(E100:E113)</f>
        <v>454787.79225</v>
      </c>
    </row>
    <row r="101" spans="1:6" x14ac:dyDescent="0.25">
      <c r="A101" s="15" t="s">
        <v>81</v>
      </c>
      <c r="B101" s="21" t="s">
        <v>7</v>
      </c>
      <c r="C101" s="44">
        <v>0.22723499999999999</v>
      </c>
      <c r="D101" s="44">
        <v>0</v>
      </c>
      <c r="E101" s="44">
        <v>0</v>
      </c>
      <c r="F101" s="44"/>
    </row>
    <row r="102" spans="1:6" x14ac:dyDescent="0.25">
      <c r="A102" s="15" t="s">
        <v>81</v>
      </c>
      <c r="B102" s="21" t="s">
        <v>8</v>
      </c>
      <c r="C102" s="44">
        <v>27.320170000000001</v>
      </c>
      <c r="D102" s="44">
        <v>7000</v>
      </c>
      <c r="E102" s="44">
        <f>C102*D102</f>
        <v>191241.19</v>
      </c>
      <c r="F102" s="44"/>
    </row>
    <row r="103" spans="1:6" x14ac:dyDescent="0.25">
      <c r="A103" s="15" t="s">
        <v>81</v>
      </c>
      <c r="B103" s="21" t="s">
        <v>9</v>
      </c>
      <c r="C103" s="44">
        <v>14.496095</v>
      </c>
      <c r="D103" s="44">
        <v>0</v>
      </c>
      <c r="E103" s="44">
        <f t="shared" ref="E103:E113" si="7">C103*D103</f>
        <v>0</v>
      </c>
      <c r="F103" s="44"/>
    </row>
    <row r="104" spans="1:6" x14ac:dyDescent="0.25">
      <c r="A104" s="15" t="s">
        <v>81</v>
      </c>
      <c r="B104" s="21" t="s">
        <v>10</v>
      </c>
      <c r="C104" s="44">
        <v>3.46551075</v>
      </c>
      <c r="D104" s="44">
        <v>0</v>
      </c>
      <c r="E104" s="44">
        <f t="shared" si="7"/>
        <v>0</v>
      </c>
      <c r="F104" s="44"/>
    </row>
    <row r="105" spans="1:6" x14ac:dyDescent="0.25">
      <c r="A105" s="15" t="s">
        <v>81</v>
      </c>
      <c r="B105" s="21" t="s">
        <v>11</v>
      </c>
      <c r="C105" s="44">
        <v>9.3924649999999996</v>
      </c>
      <c r="D105" s="44">
        <v>10000</v>
      </c>
      <c r="E105" s="44">
        <f>C105*D105</f>
        <v>93924.65</v>
      </c>
      <c r="F105" s="44"/>
    </row>
    <row r="106" spans="1:6" x14ac:dyDescent="0.25">
      <c r="A106" s="15" t="s">
        <v>81</v>
      </c>
      <c r="B106" s="21" t="s">
        <v>12</v>
      </c>
      <c r="C106" s="44">
        <v>7.2026649999999997</v>
      </c>
      <c r="D106" s="44">
        <v>10000</v>
      </c>
      <c r="E106" s="44">
        <f>C106*D106</f>
        <v>72026.649999999994</v>
      </c>
      <c r="F106" s="44"/>
    </row>
    <row r="107" spans="1:6" x14ac:dyDescent="0.25">
      <c r="A107" s="15" t="s">
        <v>81</v>
      </c>
      <c r="B107" s="21" t="s">
        <v>13</v>
      </c>
      <c r="C107" s="44">
        <v>3.4174999999999997E-2</v>
      </c>
      <c r="D107" s="44">
        <v>10000</v>
      </c>
      <c r="E107" s="44">
        <f>C107*D107</f>
        <v>341.74999999999994</v>
      </c>
      <c r="F107" s="44"/>
    </row>
    <row r="108" spans="1:6" x14ac:dyDescent="0.25">
      <c r="A108" s="15" t="s">
        <v>81</v>
      </c>
      <c r="B108" s="21" t="s">
        <v>14</v>
      </c>
      <c r="C108" s="44">
        <v>4.040375</v>
      </c>
      <c r="D108" s="44">
        <v>0</v>
      </c>
      <c r="E108" s="44">
        <f t="shared" si="7"/>
        <v>0</v>
      </c>
      <c r="F108" s="44"/>
    </row>
    <row r="109" spans="1:6" x14ac:dyDescent="0.25">
      <c r="A109" s="15" t="s">
        <v>81</v>
      </c>
      <c r="B109" s="21" t="s">
        <v>15</v>
      </c>
      <c r="C109" s="44">
        <v>1.044055</v>
      </c>
      <c r="D109" s="44">
        <v>40000</v>
      </c>
      <c r="E109" s="44">
        <f>C109*D109</f>
        <v>41762.199999999997</v>
      </c>
      <c r="F109" s="44"/>
    </row>
    <row r="110" spans="1:6" x14ac:dyDescent="0.25">
      <c r="A110" s="15" t="s">
        <v>81</v>
      </c>
      <c r="B110" s="21" t="s">
        <v>16</v>
      </c>
      <c r="C110" s="44">
        <v>4.7537200000000004</v>
      </c>
      <c r="D110" s="44">
        <v>5000</v>
      </c>
      <c r="E110" s="44">
        <f>C110*D110</f>
        <v>23768.600000000002</v>
      </c>
      <c r="F110" s="44"/>
    </row>
    <row r="111" spans="1:6" x14ac:dyDescent="0.25">
      <c r="A111" s="15" t="s">
        <v>81</v>
      </c>
      <c r="B111" s="21" t="s">
        <v>17</v>
      </c>
      <c r="C111" s="44">
        <v>6.2564400000000004</v>
      </c>
      <c r="D111" s="44">
        <v>0</v>
      </c>
      <c r="E111" s="44">
        <f t="shared" si="7"/>
        <v>0</v>
      </c>
      <c r="F111" s="44"/>
    </row>
    <row r="112" spans="1:6" x14ac:dyDescent="0.25">
      <c r="A112" s="15" t="s">
        <v>81</v>
      </c>
      <c r="B112" s="21" t="s">
        <v>18</v>
      </c>
      <c r="C112" s="44">
        <v>22.697580000000002</v>
      </c>
      <c r="D112" s="44">
        <v>0</v>
      </c>
      <c r="E112" s="44">
        <f t="shared" si="7"/>
        <v>0</v>
      </c>
      <c r="F112" s="44"/>
    </row>
    <row r="113" spans="1:6" x14ac:dyDescent="0.25">
      <c r="A113" s="15" t="s">
        <v>81</v>
      </c>
      <c r="B113" s="21" t="s">
        <v>0</v>
      </c>
      <c r="C113" s="44">
        <v>35.100459999999998</v>
      </c>
      <c r="D113" s="44">
        <v>0</v>
      </c>
      <c r="E113" s="44">
        <f t="shared" si="7"/>
        <v>0</v>
      </c>
      <c r="F113" s="44"/>
    </row>
    <row r="114" spans="1:6" x14ac:dyDescent="0.25">
      <c r="A114" s="21" t="s">
        <v>84</v>
      </c>
      <c r="B114" s="21" t="s">
        <v>6</v>
      </c>
      <c r="C114" s="44">
        <v>1.5495724399999999</v>
      </c>
      <c r="D114" s="44">
        <v>17000</v>
      </c>
      <c r="E114" s="44">
        <f>C114*D114</f>
        <v>26342.731479999999</v>
      </c>
      <c r="F114" s="44">
        <f>SUM(E114:E128)</f>
        <v>447367.57227999991</v>
      </c>
    </row>
    <row r="115" spans="1:6" x14ac:dyDescent="0.25">
      <c r="A115" s="21" t="s">
        <v>84</v>
      </c>
      <c r="B115" s="21" t="s">
        <v>7</v>
      </c>
      <c r="C115" s="44">
        <v>0.45766059999999997</v>
      </c>
      <c r="D115" s="44">
        <v>0</v>
      </c>
      <c r="E115" s="44">
        <v>0</v>
      </c>
      <c r="F115" s="44"/>
    </row>
    <row r="116" spans="1:6" x14ac:dyDescent="0.25">
      <c r="A116" s="21" t="s">
        <v>84</v>
      </c>
      <c r="B116" s="21" t="s">
        <v>8</v>
      </c>
      <c r="C116" s="44">
        <v>26.632005400000001</v>
      </c>
      <c r="D116" s="44">
        <v>7000</v>
      </c>
      <c r="E116" s="44">
        <f>C116*D116</f>
        <v>186424.03779999999</v>
      </c>
      <c r="F116" s="44"/>
    </row>
    <row r="117" spans="1:6" x14ac:dyDescent="0.25">
      <c r="A117" s="21" t="s">
        <v>84</v>
      </c>
      <c r="B117" s="21" t="s">
        <v>9</v>
      </c>
      <c r="C117" s="44">
        <v>15.492996200000002</v>
      </c>
      <c r="D117" s="44">
        <v>0</v>
      </c>
      <c r="E117" s="44">
        <f>C117*D117</f>
        <v>0</v>
      </c>
      <c r="F117" s="44"/>
    </row>
    <row r="118" spans="1:6" x14ac:dyDescent="0.25">
      <c r="A118" s="21" t="s">
        <v>84</v>
      </c>
      <c r="B118" s="21" t="s">
        <v>10</v>
      </c>
      <c r="C118" s="44">
        <v>2.8777759600000001</v>
      </c>
      <c r="D118" s="44">
        <v>0</v>
      </c>
      <c r="E118" s="44">
        <f t="shared" ref="E118:E128" si="8">C118*D118</f>
        <v>0</v>
      </c>
      <c r="F118" s="44"/>
    </row>
    <row r="119" spans="1:6" x14ac:dyDescent="0.25">
      <c r="A119" s="21" t="s">
        <v>84</v>
      </c>
      <c r="B119" s="21" t="s">
        <v>11</v>
      </c>
      <c r="C119" s="44">
        <v>9.5195508000000011</v>
      </c>
      <c r="D119" s="44">
        <v>10000</v>
      </c>
      <c r="E119" s="44">
        <f>C119*D119</f>
        <v>95195.508000000016</v>
      </c>
      <c r="F119" s="44"/>
    </row>
    <row r="120" spans="1:6" x14ac:dyDescent="0.25">
      <c r="A120" s="21" t="s">
        <v>84</v>
      </c>
      <c r="B120" s="21" t="s">
        <v>12</v>
      </c>
      <c r="C120" s="44">
        <v>7.2487953999999997</v>
      </c>
      <c r="D120" s="44">
        <v>10000</v>
      </c>
      <c r="E120" s="44">
        <f>C120*D120</f>
        <v>72487.953999999998</v>
      </c>
      <c r="F120" s="44"/>
    </row>
    <row r="121" spans="1:6" x14ac:dyDescent="0.25">
      <c r="A121" s="21" t="s">
        <v>84</v>
      </c>
      <c r="B121" s="21" t="s">
        <v>13</v>
      </c>
      <c r="C121" s="44">
        <v>0</v>
      </c>
      <c r="D121" s="44">
        <v>10000</v>
      </c>
      <c r="E121" s="44">
        <f>C121*D121</f>
        <v>0</v>
      </c>
      <c r="F121" s="44"/>
    </row>
    <row r="122" spans="1:6" x14ac:dyDescent="0.25">
      <c r="A122" s="21" t="s">
        <v>84</v>
      </c>
      <c r="B122" s="21" t="s">
        <v>14</v>
      </c>
      <c r="C122" s="44">
        <v>2.7848640000000002</v>
      </c>
      <c r="D122" s="44">
        <v>0</v>
      </c>
      <c r="E122" s="44">
        <f t="shared" si="8"/>
        <v>0</v>
      </c>
      <c r="F122" s="44"/>
    </row>
    <row r="123" spans="1:6" x14ac:dyDescent="0.25">
      <c r="A123" s="21" t="s">
        <v>84</v>
      </c>
      <c r="B123" s="21" t="s">
        <v>15</v>
      </c>
      <c r="C123" s="44">
        <v>1.1313014000000001</v>
      </c>
      <c r="D123" s="44">
        <v>40000</v>
      </c>
      <c r="E123" s="44">
        <f>C123*D123</f>
        <v>45252.056000000004</v>
      </c>
      <c r="F123" s="44"/>
    </row>
    <row r="124" spans="1:6" x14ac:dyDescent="0.25">
      <c r="A124" s="21" t="s">
        <v>84</v>
      </c>
      <c r="B124" s="21" t="s">
        <v>16</v>
      </c>
      <c r="C124" s="44">
        <v>4.3330570000000002</v>
      </c>
      <c r="D124" s="44">
        <v>5000</v>
      </c>
      <c r="E124" s="44">
        <f>C124*D124</f>
        <v>21665.285</v>
      </c>
      <c r="F124" s="44"/>
    </row>
    <row r="125" spans="1:6" x14ac:dyDescent="0.25">
      <c r="A125" s="21" t="s">
        <v>84</v>
      </c>
      <c r="B125" s="21" t="s">
        <v>17</v>
      </c>
      <c r="C125" s="44">
        <v>5.6320272000000005</v>
      </c>
      <c r="D125" s="44">
        <v>0</v>
      </c>
      <c r="E125" s="44">
        <f t="shared" si="8"/>
        <v>0</v>
      </c>
      <c r="F125" s="44"/>
    </row>
    <row r="126" spans="1:6" x14ac:dyDescent="0.25">
      <c r="A126" s="21" t="s">
        <v>84</v>
      </c>
      <c r="B126" s="21" t="s">
        <v>18</v>
      </c>
      <c r="C126" s="44">
        <v>13.480011000000001</v>
      </c>
      <c r="D126" s="44">
        <v>0</v>
      </c>
      <c r="E126" s="44">
        <f t="shared" si="8"/>
        <v>0</v>
      </c>
      <c r="F126" s="44"/>
    </row>
    <row r="127" spans="1:6" x14ac:dyDescent="0.25">
      <c r="A127" s="21" t="s">
        <v>84</v>
      </c>
      <c r="B127" s="21" t="s">
        <v>0</v>
      </c>
      <c r="C127" s="44">
        <v>36.300044200000002</v>
      </c>
      <c r="D127" s="44">
        <v>0</v>
      </c>
      <c r="E127" s="44">
        <f t="shared" si="8"/>
        <v>0</v>
      </c>
      <c r="F127" s="44"/>
    </row>
    <row r="128" spans="1:6" x14ac:dyDescent="0.25">
      <c r="A128" s="21" t="s">
        <v>84</v>
      </c>
      <c r="B128" s="21" t="s">
        <v>85</v>
      </c>
      <c r="C128" s="44">
        <v>9.5338400000000004E-2</v>
      </c>
      <c r="D128" s="44">
        <v>0</v>
      </c>
      <c r="E128" s="44">
        <f t="shared" si="8"/>
        <v>0</v>
      </c>
      <c r="F128" s="44"/>
    </row>
    <row r="129" spans="1:6" x14ac:dyDescent="0.25">
      <c r="A129" s="21" t="s">
        <v>89</v>
      </c>
      <c r="B129" s="21" t="s">
        <v>6</v>
      </c>
      <c r="C129" s="44">
        <v>1.7692941</v>
      </c>
      <c r="D129" s="44">
        <v>17000</v>
      </c>
      <c r="E129" s="44">
        <f>C129*D129</f>
        <v>30077.9997</v>
      </c>
      <c r="F129" s="44">
        <f>SUM(E129:E143)</f>
        <v>472843.12570000003</v>
      </c>
    </row>
    <row r="130" spans="1:6" x14ac:dyDescent="0.25">
      <c r="A130" s="21" t="s">
        <v>89</v>
      </c>
      <c r="B130" s="21" t="s">
        <v>7</v>
      </c>
      <c r="C130" s="44">
        <v>0.32609500000000002</v>
      </c>
      <c r="D130" s="44">
        <v>0</v>
      </c>
      <c r="E130" s="44">
        <v>0</v>
      </c>
      <c r="F130" s="21"/>
    </row>
    <row r="131" spans="1:6" x14ac:dyDescent="0.25">
      <c r="A131" s="21" t="s">
        <v>89</v>
      </c>
      <c r="B131" s="21" t="s">
        <v>8</v>
      </c>
      <c r="C131" s="44">
        <v>27.919322999999999</v>
      </c>
      <c r="D131" s="44">
        <v>7000</v>
      </c>
      <c r="E131" s="44">
        <f>C131*D131</f>
        <v>195435.261</v>
      </c>
      <c r="F131" s="21"/>
    </row>
    <row r="132" spans="1:6" x14ac:dyDescent="0.25">
      <c r="A132" s="21" t="s">
        <v>89</v>
      </c>
      <c r="B132" s="21" t="s">
        <v>9</v>
      </c>
      <c r="C132" s="44">
        <v>16.413812</v>
      </c>
      <c r="D132" s="44">
        <v>0</v>
      </c>
      <c r="E132" s="44">
        <f>C132*D132</f>
        <v>0</v>
      </c>
      <c r="F132" s="21"/>
    </row>
    <row r="133" spans="1:6" x14ac:dyDescent="0.25">
      <c r="A133" s="21" t="s">
        <v>89</v>
      </c>
      <c r="B133" s="21" t="s">
        <v>10</v>
      </c>
      <c r="C133" s="44">
        <v>3.2858318999999998</v>
      </c>
      <c r="D133" s="44">
        <v>0</v>
      </c>
      <c r="E133" s="44">
        <f t="shared" ref="E133:E143" si="9">C133*D133</f>
        <v>0</v>
      </c>
      <c r="F133" s="21"/>
    </row>
    <row r="134" spans="1:6" x14ac:dyDescent="0.25">
      <c r="A134" s="21" t="s">
        <v>89</v>
      </c>
      <c r="B134" s="21" t="s">
        <v>11</v>
      </c>
      <c r="C134" s="44">
        <v>10.410195</v>
      </c>
      <c r="D134" s="44">
        <v>10000</v>
      </c>
      <c r="E134" s="44">
        <f>C134*D134</f>
        <v>104101.95</v>
      </c>
      <c r="F134" s="21"/>
    </row>
    <row r="135" spans="1:6" x14ac:dyDescent="0.25">
      <c r="A135" s="21" t="s">
        <v>89</v>
      </c>
      <c r="B135" s="21" t="s">
        <v>12</v>
      </c>
      <c r="C135" s="44">
        <v>7.4220269999999999</v>
      </c>
      <c r="D135" s="44">
        <v>10000</v>
      </c>
      <c r="E135" s="44">
        <f>C135*D135</f>
        <v>74220.27</v>
      </c>
      <c r="F135" s="21"/>
    </row>
    <row r="136" spans="1:6" x14ac:dyDescent="0.25">
      <c r="A136" s="21" t="s">
        <v>89</v>
      </c>
      <c r="B136" s="21" t="s">
        <v>13</v>
      </c>
      <c r="C136" s="44">
        <v>0</v>
      </c>
      <c r="D136" s="44">
        <v>10000</v>
      </c>
      <c r="E136" s="44">
        <f>C136*D136</f>
        <v>0</v>
      </c>
      <c r="F136" s="21"/>
    </row>
    <row r="137" spans="1:6" x14ac:dyDescent="0.25">
      <c r="A137" s="21" t="s">
        <v>89</v>
      </c>
      <c r="B137" s="21" t="s">
        <v>14</v>
      </c>
      <c r="C137" s="44">
        <v>3.3058299999999998</v>
      </c>
      <c r="D137" s="44">
        <v>0</v>
      </c>
      <c r="E137" s="44">
        <f t="shared" si="9"/>
        <v>0</v>
      </c>
      <c r="F137" s="21"/>
    </row>
    <row r="138" spans="1:6" x14ac:dyDescent="0.25">
      <c r="A138" s="21" t="s">
        <v>89</v>
      </c>
      <c r="B138" s="21" t="s">
        <v>15</v>
      </c>
      <c r="C138" s="44">
        <v>1.0955919999999999</v>
      </c>
      <c r="D138" s="44">
        <v>40000</v>
      </c>
      <c r="E138" s="44">
        <f>C138*D138</f>
        <v>43823.679999999993</v>
      </c>
      <c r="F138" s="21"/>
    </row>
    <row r="139" spans="1:6" x14ac:dyDescent="0.25">
      <c r="A139" s="21" t="s">
        <v>89</v>
      </c>
      <c r="B139" s="21" t="s">
        <v>16</v>
      </c>
      <c r="C139" s="44">
        <v>5.0367930000000003</v>
      </c>
      <c r="D139" s="44">
        <v>5000</v>
      </c>
      <c r="E139" s="44">
        <f>C139*D139</f>
        <v>25183.965</v>
      </c>
      <c r="F139" s="21"/>
    </row>
    <row r="140" spans="1:6" x14ac:dyDescent="0.25">
      <c r="A140" s="21" t="s">
        <v>89</v>
      </c>
      <c r="B140" s="21" t="s">
        <v>17</v>
      </c>
      <c r="C140" s="44">
        <v>5.9984529999999996</v>
      </c>
      <c r="D140" s="44">
        <v>0</v>
      </c>
      <c r="E140" s="44">
        <f t="shared" si="9"/>
        <v>0</v>
      </c>
      <c r="F140" s="21"/>
    </row>
    <row r="141" spans="1:6" x14ac:dyDescent="0.25">
      <c r="A141" s="21" t="s">
        <v>89</v>
      </c>
      <c r="B141" s="21" t="s">
        <v>18</v>
      </c>
      <c r="C141" s="44">
        <v>15.351236</v>
      </c>
      <c r="D141" s="44">
        <v>0</v>
      </c>
      <c r="E141" s="44">
        <f t="shared" si="9"/>
        <v>0</v>
      </c>
      <c r="F141" s="21"/>
    </row>
    <row r="142" spans="1:6" x14ac:dyDescent="0.25">
      <c r="A142" s="21" t="s">
        <v>89</v>
      </c>
      <c r="B142" s="21" t="s">
        <v>0</v>
      </c>
      <c r="C142" s="44">
        <v>38.142243000000001</v>
      </c>
      <c r="D142" s="44">
        <v>0</v>
      </c>
      <c r="E142" s="44">
        <f t="shared" si="9"/>
        <v>0</v>
      </c>
      <c r="F142" s="21"/>
    </row>
    <row r="143" spans="1:6" x14ac:dyDescent="0.25">
      <c r="A143" s="21" t="s">
        <v>89</v>
      </c>
      <c r="B143" s="21" t="s">
        <v>85</v>
      </c>
      <c r="C143" s="44">
        <v>1.22</v>
      </c>
      <c r="D143" s="44">
        <v>0</v>
      </c>
      <c r="E143" s="44">
        <f t="shared" si="9"/>
        <v>0</v>
      </c>
      <c r="F143" s="21"/>
    </row>
    <row r="144" spans="1:6" x14ac:dyDescent="0.25">
      <c r="A144" s="21" t="s">
        <v>91</v>
      </c>
      <c r="B144" s="21" t="s">
        <v>6</v>
      </c>
      <c r="C144" s="44">
        <v>1.65796718</v>
      </c>
      <c r="D144" s="44">
        <v>17000</v>
      </c>
      <c r="E144" s="44">
        <f>C144*D144</f>
        <v>28185.442060000001</v>
      </c>
      <c r="F144" s="44">
        <f>SUM(E144:E158)</f>
        <v>428409.03285999998</v>
      </c>
    </row>
    <row r="145" spans="1:6" x14ac:dyDescent="0.25">
      <c r="A145" s="21" t="s">
        <v>91</v>
      </c>
      <c r="B145" s="21" t="s">
        <v>7</v>
      </c>
      <c r="C145" s="44">
        <v>0.397032</v>
      </c>
      <c r="D145" s="44">
        <v>0</v>
      </c>
      <c r="E145" s="44">
        <v>0</v>
      </c>
      <c r="F145" s="44"/>
    </row>
    <row r="146" spans="1:6" x14ac:dyDescent="0.25">
      <c r="A146" s="21" t="s">
        <v>91</v>
      </c>
      <c r="B146" s="21" t="s">
        <v>8</v>
      </c>
      <c r="C146" s="44">
        <v>26.782464399999999</v>
      </c>
      <c r="D146" s="44">
        <v>7000</v>
      </c>
      <c r="E146" s="44">
        <f>C146*D146</f>
        <v>187477.25079999998</v>
      </c>
      <c r="F146" s="44"/>
    </row>
    <row r="147" spans="1:6" x14ac:dyDescent="0.25">
      <c r="A147" s="21" t="s">
        <v>91</v>
      </c>
      <c r="B147" s="21" t="s">
        <v>9</v>
      </c>
      <c r="C147" s="44">
        <v>17.510301200000001</v>
      </c>
      <c r="D147" s="44">
        <v>0</v>
      </c>
      <c r="E147" s="44">
        <f>C147*D147</f>
        <v>0</v>
      </c>
      <c r="F147" s="44"/>
    </row>
    <row r="148" spans="1:6" x14ac:dyDescent="0.25">
      <c r="A148" s="21" t="s">
        <v>91</v>
      </c>
      <c r="B148" s="21" t="s">
        <v>10</v>
      </c>
      <c r="C148" s="44">
        <v>3.0790776200000001</v>
      </c>
      <c r="D148" s="44">
        <v>0</v>
      </c>
      <c r="E148" s="44">
        <f t="shared" ref="E148:E158" si="10">C148*D148</f>
        <v>0</v>
      </c>
      <c r="F148" s="44"/>
    </row>
    <row r="149" spans="1:6" x14ac:dyDescent="0.25">
      <c r="A149" s="21" t="s">
        <v>91</v>
      </c>
      <c r="B149" s="21" t="s">
        <v>11</v>
      </c>
      <c r="C149" s="44">
        <v>9.0206192000000005</v>
      </c>
      <c r="D149" s="44">
        <v>10000</v>
      </c>
      <c r="E149" s="44">
        <f>C149*D149</f>
        <v>90206.19200000001</v>
      </c>
      <c r="F149" s="44"/>
    </row>
    <row r="150" spans="1:6" x14ac:dyDescent="0.25">
      <c r="A150" s="21" t="s">
        <v>91</v>
      </c>
      <c r="B150" s="21" t="s">
        <v>12</v>
      </c>
      <c r="C150" s="44">
        <v>6.8972043999999997</v>
      </c>
      <c r="D150" s="44">
        <v>10000</v>
      </c>
      <c r="E150" s="44">
        <f>C150*D150</f>
        <v>68972.043999999994</v>
      </c>
      <c r="F150" s="44"/>
    </row>
    <row r="151" spans="1:6" x14ac:dyDescent="0.25">
      <c r="A151" s="21" t="s">
        <v>91</v>
      </c>
      <c r="B151" s="21" t="s">
        <v>13</v>
      </c>
      <c r="C151" s="44">
        <v>0</v>
      </c>
      <c r="D151" s="44">
        <v>10000</v>
      </c>
      <c r="E151" s="44">
        <f>C151*D151</f>
        <v>0</v>
      </c>
      <c r="F151" s="44"/>
    </row>
    <row r="152" spans="1:6" x14ac:dyDescent="0.25">
      <c r="A152" s="21" t="s">
        <v>91</v>
      </c>
      <c r="B152" s="21" t="s">
        <v>14</v>
      </c>
      <c r="C152" s="44">
        <v>3.1744067999999999</v>
      </c>
      <c r="D152" s="44">
        <v>0</v>
      </c>
      <c r="E152" s="44">
        <f t="shared" si="10"/>
        <v>0</v>
      </c>
      <c r="F152" s="44"/>
    </row>
    <row r="153" spans="1:6" x14ac:dyDescent="0.25">
      <c r="A153" s="21" t="s">
        <v>91</v>
      </c>
      <c r="B153" s="21" t="s">
        <v>15</v>
      </c>
      <c r="C153" s="44">
        <v>0.83724080000000001</v>
      </c>
      <c r="D153" s="44">
        <v>40000</v>
      </c>
      <c r="E153" s="44">
        <f>C153*D153</f>
        <v>33489.631999999998</v>
      </c>
      <c r="F153" s="44"/>
    </row>
    <row r="154" spans="1:6" x14ac:dyDescent="0.25">
      <c r="A154" s="21" t="s">
        <v>91</v>
      </c>
      <c r="B154" s="21" t="s">
        <v>16</v>
      </c>
      <c r="C154" s="44">
        <v>4.0156944000000001</v>
      </c>
      <c r="D154" s="44">
        <v>5000</v>
      </c>
      <c r="E154" s="44">
        <f>C154*D154</f>
        <v>20078.472000000002</v>
      </c>
      <c r="F154" s="44"/>
    </row>
    <row r="155" spans="1:6" x14ac:dyDescent="0.25">
      <c r="A155" s="21" t="s">
        <v>91</v>
      </c>
      <c r="B155" s="21" t="s">
        <v>17</v>
      </c>
      <c r="C155" s="44">
        <v>5.6935672000000004</v>
      </c>
      <c r="D155" s="44">
        <v>0</v>
      </c>
      <c r="E155" s="44">
        <f t="shared" si="10"/>
        <v>0</v>
      </c>
      <c r="F155" s="44"/>
    </row>
    <row r="156" spans="1:6" x14ac:dyDescent="0.25">
      <c r="A156" s="21" t="s">
        <v>91</v>
      </c>
      <c r="B156" s="21" t="s">
        <v>18</v>
      </c>
      <c r="C156" s="44">
        <v>15.8567772</v>
      </c>
      <c r="D156" s="44">
        <v>0</v>
      </c>
      <c r="E156" s="44">
        <f t="shared" si="10"/>
        <v>0</v>
      </c>
      <c r="F156" s="44"/>
    </row>
    <row r="157" spans="1:6" x14ac:dyDescent="0.25">
      <c r="A157" s="21" t="s">
        <v>91</v>
      </c>
      <c r="B157" s="21" t="s">
        <v>0</v>
      </c>
      <c r="C157" s="44">
        <v>37.1852868</v>
      </c>
      <c r="D157" s="44">
        <v>0</v>
      </c>
      <c r="E157" s="44">
        <f t="shared" si="10"/>
        <v>0</v>
      </c>
      <c r="F157" s="44"/>
    </row>
    <row r="158" spans="1:6" x14ac:dyDescent="0.25">
      <c r="A158" s="21" t="s">
        <v>91</v>
      </c>
      <c r="B158" s="21" t="s">
        <v>85</v>
      </c>
      <c r="C158" s="44">
        <v>7.2380799999999995E-2</v>
      </c>
      <c r="D158" s="44">
        <v>0</v>
      </c>
      <c r="E158" s="44">
        <f t="shared" si="10"/>
        <v>0</v>
      </c>
      <c r="F158" s="44"/>
    </row>
    <row r="159" spans="1:6" x14ac:dyDescent="0.25">
      <c r="A159" s="21" t="s">
        <v>101</v>
      </c>
      <c r="B159" s="21" t="s">
        <v>6</v>
      </c>
      <c r="C159" s="44">
        <v>2.1999911999999999</v>
      </c>
      <c r="D159" s="44">
        <v>17000</v>
      </c>
      <c r="E159" s="44">
        <f>C159*D159</f>
        <v>37399.850399999996</v>
      </c>
      <c r="F159" s="44">
        <f>SUM(E159:E173)</f>
        <v>481677.098</v>
      </c>
    </row>
    <row r="160" spans="1:6" x14ac:dyDescent="0.25">
      <c r="A160" s="21" t="s">
        <v>101</v>
      </c>
      <c r="B160" s="21" t="s">
        <v>7</v>
      </c>
      <c r="C160" s="44">
        <v>0.2797268</v>
      </c>
      <c r="D160" s="44">
        <v>0</v>
      </c>
      <c r="E160" s="44" t="s">
        <v>104</v>
      </c>
      <c r="F160" s="44"/>
    </row>
    <row r="161" spans="1:6" x14ac:dyDescent="0.25">
      <c r="A161" s="21" t="s">
        <v>101</v>
      </c>
      <c r="B161" s="21" t="s">
        <v>8</v>
      </c>
      <c r="C161" s="44">
        <v>31.641762799999999</v>
      </c>
      <c r="D161" s="44">
        <v>7000</v>
      </c>
      <c r="E161" s="44">
        <f>C161*D161</f>
        <v>221492.33959999998</v>
      </c>
      <c r="F161" s="44"/>
    </row>
    <row r="162" spans="1:6" x14ac:dyDescent="0.25">
      <c r="A162" s="21" t="s">
        <v>101</v>
      </c>
      <c r="B162" s="21" t="s">
        <v>9</v>
      </c>
      <c r="C162" s="44">
        <v>20.659300399999999</v>
      </c>
      <c r="D162" s="44">
        <v>0</v>
      </c>
      <c r="E162" s="44">
        <f>C162*D162</f>
        <v>0</v>
      </c>
      <c r="F162" s="44"/>
    </row>
    <row r="163" spans="1:6" x14ac:dyDescent="0.25">
      <c r="A163" s="21" t="s">
        <v>101</v>
      </c>
      <c r="B163" s="21" t="s">
        <v>10</v>
      </c>
      <c r="C163" s="44">
        <v>4.0857007999999997</v>
      </c>
      <c r="D163" s="44">
        <v>0</v>
      </c>
      <c r="E163" s="44">
        <f t="shared" ref="E163:E173" si="11">C163*D163</f>
        <v>0</v>
      </c>
      <c r="F163" s="44"/>
    </row>
    <row r="164" spans="1:6" x14ac:dyDescent="0.25">
      <c r="A164" s="21" t="s">
        <v>101</v>
      </c>
      <c r="B164" s="21" t="s">
        <v>11</v>
      </c>
      <c r="C164" s="44">
        <v>9.0899251999999997</v>
      </c>
      <c r="D164" s="44">
        <v>10000</v>
      </c>
      <c r="E164" s="44">
        <f>C164*D164</f>
        <v>90899.251999999993</v>
      </c>
      <c r="F164" s="44"/>
    </row>
    <row r="165" spans="1:6" x14ac:dyDescent="0.25">
      <c r="A165" s="21" t="s">
        <v>101</v>
      </c>
      <c r="B165" s="21" t="s">
        <v>12</v>
      </c>
      <c r="C165" s="44">
        <v>5.6277515999999999</v>
      </c>
      <c r="D165" s="44">
        <v>10000</v>
      </c>
      <c r="E165" s="44">
        <f>C165*D165</f>
        <v>56277.515999999996</v>
      </c>
      <c r="F165" s="44"/>
    </row>
    <row r="166" spans="1:6" x14ac:dyDescent="0.25">
      <c r="A166" s="21" t="s">
        <v>101</v>
      </c>
      <c r="B166" s="21" t="s">
        <v>13</v>
      </c>
      <c r="C166" s="44">
        <v>0</v>
      </c>
      <c r="D166" s="44">
        <v>10000</v>
      </c>
      <c r="E166" s="44">
        <f>C166*D166</f>
        <v>0</v>
      </c>
      <c r="F166" s="44"/>
    </row>
    <row r="167" spans="1:6" x14ac:dyDescent="0.25">
      <c r="A167" s="21" t="s">
        <v>101</v>
      </c>
      <c r="B167" s="21" t="s">
        <v>14</v>
      </c>
      <c r="C167" s="44">
        <v>3.2424716</v>
      </c>
      <c r="D167" s="44">
        <v>0</v>
      </c>
      <c r="E167" s="44">
        <f t="shared" si="11"/>
        <v>0</v>
      </c>
      <c r="F167" s="44"/>
    </row>
    <row r="168" spans="1:6" x14ac:dyDescent="0.25">
      <c r="A168" s="21" t="s">
        <v>101</v>
      </c>
      <c r="B168" s="21" t="s">
        <v>15</v>
      </c>
      <c r="C168" s="44">
        <v>1.4345787999999999</v>
      </c>
      <c r="D168" s="44">
        <v>40000</v>
      </c>
      <c r="E168" s="44">
        <f>C168*D168</f>
        <v>57383.151999999995</v>
      </c>
      <c r="F168" s="44"/>
    </row>
    <row r="169" spans="1:6" x14ac:dyDescent="0.25">
      <c r="A169" s="21" t="s">
        <v>101</v>
      </c>
      <c r="B169" s="21" t="s">
        <v>16</v>
      </c>
      <c r="C169" s="44">
        <v>3.6449975999999999</v>
      </c>
      <c r="D169" s="44">
        <v>5000</v>
      </c>
      <c r="E169" s="44">
        <f>C169*D169</f>
        <v>18224.988000000001</v>
      </c>
      <c r="F169" s="44"/>
    </row>
    <row r="170" spans="1:6" x14ac:dyDescent="0.25">
      <c r="A170" s="21" t="s">
        <v>101</v>
      </c>
      <c r="B170" s="21" t="s">
        <v>17</v>
      </c>
      <c r="C170" s="44">
        <v>4.6303900000000002</v>
      </c>
      <c r="D170" s="44">
        <v>0</v>
      </c>
      <c r="E170" s="44">
        <f t="shared" si="11"/>
        <v>0</v>
      </c>
      <c r="F170" s="44"/>
    </row>
    <row r="171" spans="1:6" x14ac:dyDescent="0.25">
      <c r="A171" s="21" t="s">
        <v>101</v>
      </c>
      <c r="B171" s="21" t="s">
        <v>18</v>
      </c>
      <c r="C171" s="44">
        <v>13.2094328</v>
      </c>
      <c r="D171" s="44">
        <v>0</v>
      </c>
      <c r="E171" s="44">
        <f t="shared" si="11"/>
        <v>0</v>
      </c>
      <c r="F171" s="44"/>
    </row>
    <row r="172" spans="1:6" x14ac:dyDescent="0.25">
      <c r="A172" s="21" t="s">
        <v>101</v>
      </c>
      <c r="B172" s="21" t="s">
        <v>0</v>
      </c>
      <c r="C172" s="44">
        <v>44.725150800000002</v>
      </c>
      <c r="D172" s="44">
        <v>0</v>
      </c>
      <c r="E172" s="44">
        <f t="shared" si="11"/>
        <v>0</v>
      </c>
      <c r="F172" s="44"/>
    </row>
    <row r="173" spans="1:6" x14ac:dyDescent="0.25">
      <c r="A173" s="21" t="s">
        <v>101</v>
      </c>
      <c r="B173" s="21" t="s">
        <v>85</v>
      </c>
      <c r="C173" s="44">
        <v>0.13981959999999999</v>
      </c>
      <c r="D173" s="44">
        <v>0</v>
      </c>
      <c r="E173" s="44">
        <f t="shared" si="11"/>
        <v>0</v>
      </c>
      <c r="F173" s="44"/>
    </row>
  </sheetData>
  <autoFilter ref="A1:F158" xr:uid="{00000000-0009-0000-0000-000000000000}"/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4"/>
  <sheetViews>
    <sheetView tabSelected="1" topLeftCell="F1" zoomScale="85" zoomScaleNormal="85" workbookViewId="0">
      <selection activeCell="H20" sqref="H20"/>
    </sheetView>
  </sheetViews>
  <sheetFormatPr baseColWidth="10" defaultRowHeight="15" x14ac:dyDescent="0.25"/>
  <cols>
    <col min="1" max="1" width="10.42578125" style="15" bestFit="1" customWidth="1"/>
    <col min="2" max="2" width="36.85546875" style="15" bestFit="1" customWidth="1"/>
    <col min="3" max="3" width="29.7109375" style="16" bestFit="1" customWidth="1"/>
    <col min="4" max="4" width="28" style="16" bestFit="1" customWidth="1"/>
    <col min="5" max="5" width="26.5703125" style="15" bestFit="1" customWidth="1"/>
    <col min="6" max="6" width="11.28515625" style="20" bestFit="1" customWidth="1"/>
    <col min="7" max="7" width="26.42578125" bestFit="1" customWidth="1"/>
    <col min="8" max="8" width="47.42578125" style="10" bestFit="1" customWidth="1"/>
    <col min="9" max="9" width="13" style="11" bestFit="1" customWidth="1"/>
    <col min="10" max="10" width="29.85546875" style="25" bestFit="1" customWidth="1"/>
    <col min="12" max="12" width="28.5703125" bestFit="1" customWidth="1"/>
    <col min="13" max="13" width="20.28515625" bestFit="1" customWidth="1"/>
    <col min="14" max="14" width="24.140625" bestFit="1" customWidth="1"/>
    <col min="15" max="15" width="34.140625" bestFit="1" customWidth="1"/>
    <col min="16" max="16" width="31.42578125" bestFit="1" customWidth="1"/>
  </cols>
  <sheetData>
    <row r="1" spans="1:16" x14ac:dyDescent="0.25">
      <c r="A1" s="12" t="s">
        <v>1</v>
      </c>
      <c r="B1" s="12" t="s">
        <v>2</v>
      </c>
      <c r="C1" s="13" t="s">
        <v>33</v>
      </c>
      <c r="D1" s="13" t="s">
        <v>34</v>
      </c>
      <c r="E1" s="12" t="s">
        <v>35</v>
      </c>
      <c r="F1" s="14" t="s">
        <v>36</v>
      </c>
      <c r="H1" s="33" t="s">
        <v>30</v>
      </c>
      <c r="I1" s="38" t="s">
        <v>29</v>
      </c>
      <c r="J1" s="39" t="s">
        <v>28</v>
      </c>
      <c r="L1" s="33" t="s">
        <v>59</v>
      </c>
      <c r="M1" s="33" t="s">
        <v>29</v>
      </c>
      <c r="N1" s="33" t="s">
        <v>72</v>
      </c>
      <c r="O1" s="39" t="s">
        <v>73</v>
      </c>
      <c r="P1" s="50" t="s">
        <v>97</v>
      </c>
    </row>
    <row r="2" spans="1:16" x14ac:dyDescent="0.25">
      <c r="A2" s="15" t="s">
        <v>20</v>
      </c>
      <c r="B2" s="15" t="s">
        <v>48</v>
      </c>
      <c r="C2" s="16">
        <v>44197</v>
      </c>
      <c r="D2" s="16">
        <v>44226</v>
      </c>
      <c r="E2" s="17" t="s">
        <v>6</v>
      </c>
      <c r="F2" s="18">
        <v>2.4547600000000003</v>
      </c>
      <c r="G2" s="58"/>
      <c r="H2" s="33" t="s">
        <v>6</v>
      </c>
      <c r="I2" s="61">
        <f t="shared" ref="I2:I14" si="0">+F2+F16+F30+F44+F58+F72+F86+F100+F114+F129+F144+F159</f>
        <v>23.586236704999997</v>
      </c>
      <c r="J2" s="39">
        <f t="shared" ref="J2:J16" si="1">+I2*100/($I$16+$I$17)</f>
        <v>1.4719632149362516</v>
      </c>
      <c r="L2" s="33" t="s">
        <v>60</v>
      </c>
      <c r="M2" s="38">
        <f>+SUM(F2:F14)</f>
        <v>103.44460000000001</v>
      </c>
      <c r="N2" s="39">
        <f>+F15</f>
        <v>53.1404</v>
      </c>
      <c r="O2" s="39">
        <f>+N2*100/M2</f>
        <v>51.370878711890228</v>
      </c>
      <c r="P2" s="6">
        <f>+M2*100/$M$14</f>
        <v>9.1310447237182277</v>
      </c>
    </row>
    <row r="3" spans="1:16" x14ac:dyDescent="0.25">
      <c r="A3" s="15" t="s">
        <v>20</v>
      </c>
      <c r="B3" s="15" t="s">
        <v>48</v>
      </c>
      <c r="C3" s="16">
        <v>44197</v>
      </c>
      <c r="D3" s="16">
        <v>44226</v>
      </c>
      <c r="E3" s="17" t="s">
        <v>7</v>
      </c>
      <c r="F3" s="18">
        <v>0.60958999999999997</v>
      </c>
      <c r="H3" s="33" t="s">
        <v>7</v>
      </c>
      <c r="I3" s="61">
        <f t="shared" si="0"/>
        <v>4.5007451000000005</v>
      </c>
      <c r="J3" s="39">
        <f t="shared" si="1"/>
        <v>0.28088123212976052</v>
      </c>
      <c r="L3" s="33" t="s">
        <v>61</v>
      </c>
      <c r="M3" s="38">
        <f>+SUM(F16:F28)</f>
        <v>84.896819999999991</v>
      </c>
      <c r="N3" s="39">
        <f>+F29</f>
        <v>42.592220000000005</v>
      </c>
      <c r="O3" s="39">
        <f t="shared" ref="O3:O12" si="2">+N3*100/M3</f>
        <v>50.16939385951089</v>
      </c>
      <c r="P3" s="6">
        <f t="shared" ref="P3:P12" si="3">+M3*100/$M$14</f>
        <v>7.4938339973421133</v>
      </c>
    </row>
    <row r="4" spans="1:16" x14ac:dyDescent="0.25">
      <c r="A4" s="15" t="s">
        <v>20</v>
      </c>
      <c r="B4" s="15" t="s">
        <v>48</v>
      </c>
      <c r="C4" s="16">
        <v>44197</v>
      </c>
      <c r="D4" s="16">
        <v>44226</v>
      </c>
      <c r="E4" s="17" t="s">
        <v>8</v>
      </c>
      <c r="F4" s="18">
        <v>18.18282</v>
      </c>
      <c r="H4" s="33" t="s">
        <v>8</v>
      </c>
      <c r="I4" s="61">
        <f t="shared" si="0"/>
        <v>273.91650159999995</v>
      </c>
      <c r="J4" s="39">
        <f t="shared" si="1"/>
        <v>17.094503856723968</v>
      </c>
      <c r="L4" s="33" t="s">
        <v>62</v>
      </c>
      <c r="M4" s="38">
        <f>+SUM(F30:F42)</f>
        <v>91.434930000000008</v>
      </c>
      <c r="N4" s="39">
        <f>+F43</f>
        <v>45.54806</v>
      </c>
      <c r="O4" s="39">
        <f t="shared" si="2"/>
        <v>49.81472616646613</v>
      </c>
      <c r="P4" s="6">
        <f t="shared" si="3"/>
        <v>8.0709523275264772</v>
      </c>
    </row>
    <row r="5" spans="1:16" x14ac:dyDescent="0.25">
      <c r="A5" s="15" t="s">
        <v>20</v>
      </c>
      <c r="B5" s="15" t="s">
        <v>48</v>
      </c>
      <c r="C5" s="16">
        <v>44197</v>
      </c>
      <c r="D5" s="16">
        <v>44226</v>
      </c>
      <c r="E5" s="17" t="s">
        <v>9</v>
      </c>
      <c r="F5" s="18">
        <v>29.450010000000002</v>
      </c>
      <c r="H5" s="33" t="s">
        <v>9</v>
      </c>
      <c r="I5" s="61">
        <f t="shared" si="0"/>
        <v>223.34112540000001</v>
      </c>
      <c r="J5" s="39">
        <f t="shared" si="1"/>
        <v>13.938210028290506</v>
      </c>
      <c r="L5" s="33" t="s">
        <v>63</v>
      </c>
      <c r="M5" s="38">
        <f>+SUM(F44:F56)</f>
        <v>93.277930000000012</v>
      </c>
      <c r="N5" s="39">
        <f>+F57</f>
        <v>33.80921</v>
      </c>
      <c r="O5" s="39">
        <f t="shared" si="2"/>
        <v>36.245669259598699</v>
      </c>
      <c r="P5" s="6">
        <f t="shared" si="3"/>
        <v>8.233633757256138</v>
      </c>
    </row>
    <row r="6" spans="1:16" x14ac:dyDescent="0.25">
      <c r="A6" s="15" t="s">
        <v>20</v>
      </c>
      <c r="B6" s="15" t="s">
        <v>48</v>
      </c>
      <c r="C6" s="16">
        <v>44197</v>
      </c>
      <c r="D6" s="16">
        <v>44226</v>
      </c>
      <c r="E6" s="17" t="s">
        <v>10</v>
      </c>
      <c r="F6" s="18">
        <v>4.55884</v>
      </c>
      <c r="H6" s="33" t="s">
        <v>10</v>
      </c>
      <c r="I6" s="61">
        <f t="shared" si="0"/>
        <v>43.800879594999998</v>
      </c>
      <c r="J6" s="39">
        <f t="shared" si="1"/>
        <v>2.7335129530021338</v>
      </c>
      <c r="L6" s="33" t="s">
        <v>64</v>
      </c>
      <c r="M6" s="38">
        <f>+SUM(F58:F70)</f>
        <v>95.521855000000002</v>
      </c>
      <c r="N6" s="39">
        <f>+F71</f>
        <v>35.525165000000001</v>
      </c>
      <c r="O6" s="39">
        <f t="shared" si="2"/>
        <v>37.190614650437851</v>
      </c>
      <c r="P6" s="6">
        <f t="shared" si="3"/>
        <v>8.4317047975199042</v>
      </c>
    </row>
    <row r="7" spans="1:16" x14ac:dyDescent="0.25">
      <c r="A7" s="15" t="s">
        <v>20</v>
      </c>
      <c r="B7" s="15" t="s">
        <v>48</v>
      </c>
      <c r="C7" s="16">
        <v>44197</v>
      </c>
      <c r="D7" s="16">
        <v>44226</v>
      </c>
      <c r="E7" s="17" t="s">
        <v>11</v>
      </c>
      <c r="F7" s="18">
        <v>8.7342899999999997</v>
      </c>
      <c r="G7" s="58"/>
      <c r="H7" s="33" t="s">
        <v>11</v>
      </c>
      <c r="I7" s="60">
        <f t="shared" si="0"/>
        <v>109.57695219999999</v>
      </c>
      <c r="J7" s="39">
        <f t="shared" si="1"/>
        <v>6.8384475599295484</v>
      </c>
      <c r="L7" s="33" t="s">
        <v>65</v>
      </c>
      <c r="M7" s="38">
        <f>+SUM(F72:F84)</f>
        <v>90.771479999999997</v>
      </c>
      <c r="N7" s="39">
        <f>+F85</f>
        <v>32.607500000000002</v>
      </c>
      <c r="O7" s="39">
        <f t="shared" si="2"/>
        <v>35.922626798637637</v>
      </c>
      <c r="P7" s="6">
        <f t="shared" si="3"/>
        <v>8.0123896609208654</v>
      </c>
    </row>
    <row r="8" spans="1:16" x14ac:dyDescent="0.25">
      <c r="A8" s="15" t="s">
        <v>20</v>
      </c>
      <c r="B8" s="15" t="s">
        <v>48</v>
      </c>
      <c r="C8" s="16">
        <v>44197</v>
      </c>
      <c r="D8" s="16">
        <v>44226</v>
      </c>
      <c r="E8" s="17" t="s">
        <v>12</v>
      </c>
      <c r="F8" s="18">
        <v>6.2151900000000007</v>
      </c>
      <c r="H8" s="33" t="s">
        <v>12</v>
      </c>
      <c r="I8" s="60">
        <f t="shared" si="0"/>
        <v>77.595443499999973</v>
      </c>
      <c r="J8" s="39">
        <f t="shared" si="1"/>
        <v>4.842554575671306</v>
      </c>
      <c r="L8" s="33" t="s">
        <v>66</v>
      </c>
      <c r="M8" s="38">
        <f>+SUM(F86:F98)</f>
        <v>85.074821000000014</v>
      </c>
      <c r="N8" s="39">
        <f>+F99</f>
        <v>34.801180000000002</v>
      </c>
      <c r="O8" s="39">
        <f t="shared" si="2"/>
        <v>40.906556829546545</v>
      </c>
      <c r="P8" s="6">
        <f t="shared" si="3"/>
        <v>7.5095461282012081</v>
      </c>
    </row>
    <row r="9" spans="1:16" x14ac:dyDescent="0.25">
      <c r="A9" s="15" t="s">
        <v>20</v>
      </c>
      <c r="B9" s="15" t="s">
        <v>48</v>
      </c>
      <c r="C9" s="16">
        <v>44197</v>
      </c>
      <c r="D9" s="16">
        <v>44226</v>
      </c>
      <c r="E9" s="17" t="s">
        <v>13</v>
      </c>
      <c r="F9" s="18">
        <v>0</v>
      </c>
      <c r="H9" s="33" t="s">
        <v>13</v>
      </c>
      <c r="I9" s="60">
        <f t="shared" si="0"/>
        <v>0.88386339999999985</v>
      </c>
      <c r="J9" s="39">
        <f t="shared" si="1"/>
        <v>5.5159898041415259E-2</v>
      </c>
      <c r="L9" s="33" t="s">
        <v>67</v>
      </c>
      <c r="M9" s="38">
        <f>+SUM(F100:F112)</f>
        <v>102.79653</v>
      </c>
      <c r="N9" s="39">
        <f>+F113</f>
        <v>35.100459999999998</v>
      </c>
      <c r="O9" s="39">
        <f t="shared" si="2"/>
        <v>34.145568921441217</v>
      </c>
      <c r="P9" s="6">
        <f t="shared" si="3"/>
        <v>9.073839648208244</v>
      </c>
    </row>
    <row r="10" spans="1:16" x14ac:dyDescent="0.25">
      <c r="A10" s="15" t="s">
        <v>20</v>
      </c>
      <c r="B10" s="15" t="s">
        <v>48</v>
      </c>
      <c r="C10" s="16">
        <v>44197</v>
      </c>
      <c r="D10" s="16">
        <v>44226</v>
      </c>
      <c r="E10" s="17" t="s">
        <v>14</v>
      </c>
      <c r="F10" s="18">
        <v>3.5960299999999998</v>
      </c>
      <c r="H10" s="33" t="s">
        <v>14</v>
      </c>
      <c r="I10" s="60">
        <f t="shared" si="0"/>
        <v>38.006818600000003</v>
      </c>
      <c r="J10" s="39">
        <f t="shared" si="1"/>
        <v>2.3719188268849751</v>
      </c>
      <c r="L10" s="33" t="s">
        <v>68</v>
      </c>
      <c r="M10" s="38">
        <f>+SUM(F114:F126,F128)</f>
        <v>91.234955800000009</v>
      </c>
      <c r="N10" s="39">
        <f>+F127</f>
        <v>36.300044200000002</v>
      </c>
      <c r="O10" s="39">
        <f t="shared" si="2"/>
        <v>39.787430027998106</v>
      </c>
      <c r="P10" s="6">
        <f t="shared" si="3"/>
        <v>8.0533006244526604</v>
      </c>
    </row>
    <row r="11" spans="1:16" x14ac:dyDescent="0.25">
      <c r="A11" s="15" t="s">
        <v>20</v>
      </c>
      <c r="B11" s="15" t="s">
        <v>48</v>
      </c>
      <c r="C11" s="16">
        <v>44197</v>
      </c>
      <c r="D11" s="16">
        <v>44226</v>
      </c>
      <c r="E11" s="17" t="s">
        <v>15</v>
      </c>
      <c r="F11" s="18">
        <v>1.4324700000000001</v>
      </c>
      <c r="G11" s="58"/>
      <c r="H11" s="33" t="s">
        <v>15</v>
      </c>
      <c r="I11" s="62">
        <f t="shared" si="0"/>
        <v>13.3393149</v>
      </c>
      <c r="J11" s="39">
        <f t="shared" si="1"/>
        <v>0.83247620596840133</v>
      </c>
      <c r="L11" s="33" t="s">
        <v>69</v>
      </c>
      <c r="M11" s="38">
        <f>+SUM(F129:F141,F143)</f>
        <v>99.554481999999993</v>
      </c>
      <c r="N11" s="39">
        <f>+F142</f>
        <v>38.142243000000001</v>
      </c>
      <c r="O11" s="39">
        <f t="shared" si="2"/>
        <v>38.312934017375532</v>
      </c>
      <c r="P11" s="6">
        <f t="shared" si="3"/>
        <v>8.7876643883644103</v>
      </c>
    </row>
    <row r="12" spans="1:16" x14ac:dyDescent="0.25">
      <c r="A12" s="15" t="s">
        <v>20</v>
      </c>
      <c r="B12" s="15" t="s">
        <v>48</v>
      </c>
      <c r="C12" s="16">
        <v>44197</v>
      </c>
      <c r="D12" s="16">
        <v>44226</v>
      </c>
      <c r="E12" s="17" t="s">
        <v>16</v>
      </c>
      <c r="F12" s="19">
        <v>6.9898999999999996</v>
      </c>
      <c r="H12" s="33" t="s">
        <v>16</v>
      </c>
      <c r="I12" s="62">
        <f t="shared" si="0"/>
        <v>62.356395300000003</v>
      </c>
      <c r="J12" s="39">
        <f t="shared" si="1"/>
        <v>3.8915203491604995</v>
      </c>
      <c r="L12" s="33" t="s">
        <v>70</v>
      </c>
      <c r="M12" s="38">
        <f>+SUM(F144:F156,F158)</f>
        <v>94.994733199999999</v>
      </c>
      <c r="N12" s="39">
        <f>+F157</f>
        <v>37.1852868</v>
      </c>
      <c r="O12" s="39">
        <f t="shared" si="2"/>
        <v>39.144577333262092</v>
      </c>
      <c r="P12" s="6">
        <f t="shared" si="3"/>
        <v>8.3851758077935497</v>
      </c>
    </row>
    <row r="13" spans="1:16" x14ac:dyDescent="0.25">
      <c r="A13" s="15" t="s">
        <v>20</v>
      </c>
      <c r="B13" s="15" t="s">
        <v>48</v>
      </c>
      <c r="C13" s="16">
        <v>44197</v>
      </c>
      <c r="D13" s="16">
        <v>44226</v>
      </c>
      <c r="E13" s="17" t="s">
        <v>17</v>
      </c>
      <c r="F13" s="18">
        <v>5.8768600000000006</v>
      </c>
      <c r="H13" s="33" t="s">
        <v>17</v>
      </c>
      <c r="I13" s="60">
        <f t="shared" si="0"/>
        <v>66.344313200000002</v>
      </c>
      <c r="J13" s="39">
        <f t="shared" si="1"/>
        <v>4.1403972058801406</v>
      </c>
      <c r="L13" s="33" t="s">
        <v>71</v>
      </c>
      <c r="M13" s="38">
        <f>+SUM(F159:F171,F173)</f>
        <v>99.885849199999996</v>
      </c>
      <c r="N13" s="39">
        <f>+F172</f>
        <v>44.725150800000002</v>
      </c>
      <c r="O13" s="45"/>
    </row>
    <row r="14" spans="1:16" x14ac:dyDescent="0.25">
      <c r="A14" s="15" t="s">
        <v>20</v>
      </c>
      <c r="B14" s="15" t="s">
        <v>48</v>
      </c>
      <c r="C14" s="16">
        <v>44197</v>
      </c>
      <c r="D14" s="16">
        <v>44226</v>
      </c>
      <c r="E14" s="17" t="s">
        <v>18</v>
      </c>
      <c r="F14" s="18">
        <v>15.34384</v>
      </c>
      <c r="G14" s="6"/>
      <c r="H14" s="33" t="s">
        <v>18</v>
      </c>
      <c r="I14" s="59">
        <f t="shared" si="0"/>
        <v>194.11285790000002</v>
      </c>
      <c r="J14" s="39">
        <f t="shared" si="1"/>
        <v>12.114140545124656</v>
      </c>
      <c r="L14" s="36" t="s">
        <v>54</v>
      </c>
      <c r="M14" s="40">
        <f>+SUM(M2:M13)</f>
        <v>1132.8889861999999</v>
      </c>
      <c r="N14" s="37">
        <f t="shared" ref="N14:P14" si="4">+SUM(N2:N13)</f>
        <v>469.47691979999996</v>
      </c>
      <c r="O14" s="37">
        <f t="shared" si="4"/>
        <v>453.01097657616492</v>
      </c>
      <c r="P14" s="37"/>
    </row>
    <row r="15" spans="1:16" x14ac:dyDescent="0.25">
      <c r="A15" s="15" t="s">
        <v>20</v>
      </c>
      <c r="B15" s="15" t="s">
        <v>48</v>
      </c>
      <c r="C15" s="16">
        <v>44197</v>
      </c>
      <c r="D15" s="16">
        <v>44226</v>
      </c>
      <c r="E15" s="17" t="s">
        <v>49</v>
      </c>
      <c r="F15" s="18">
        <v>53.1404</v>
      </c>
      <c r="H15" s="33" t="s">
        <v>85</v>
      </c>
      <c r="I15" s="60">
        <f>+F128+F143+F158+F173</f>
        <v>1.5275387999999999</v>
      </c>
      <c r="J15" s="39">
        <f t="shared" si="1"/>
        <v>9.5330211051058142E-2</v>
      </c>
    </row>
    <row r="16" spans="1:16" x14ac:dyDescent="0.25">
      <c r="A16" s="15" t="s">
        <v>23</v>
      </c>
      <c r="B16" s="15" t="s">
        <v>48</v>
      </c>
      <c r="C16" s="16">
        <v>44228</v>
      </c>
      <c r="D16" s="16">
        <v>44254</v>
      </c>
      <c r="E16" s="17" t="s">
        <v>6</v>
      </c>
      <c r="F16" s="18">
        <v>2.1738000000000004</v>
      </c>
      <c r="H16" s="33" t="str">
        <f>+E15</f>
        <v>Residuos contaminados</v>
      </c>
      <c r="I16" s="39">
        <f>+SUM(F15,F29,F43,F57,F71,F85,F99,F113,F127,F142,F157,F172)</f>
        <v>469.47691979999996</v>
      </c>
      <c r="J16" s="39">
        <f t="shared" si="1"/>
        <v>29.298983337205375</v>
      </c>
      <c r="M16" s="42"/>
    </row>
    <row r="17" spans="1:14" x14ac:dyDescent="0.25">
      <c r="A17" s="15" t="s">
        <v>23</v>
      </c>
      <c r="B17" s="15" t="s">
        <v>48</v>
      </c>
      <c r="C17" s="16">
        <v>44228</v>
      </c>
      <c r="D17" s="16">
        <v>44254</v>
      </c>
      <c r="E17" s="17" t="s">
        <v>7</v>
      </c>
      <c r="F17" s="20">
        <v>0.65963000000000005</v>
      </c>
      <c r="H17" s="36" t="s">
        <v>54</v>
      </c>
      <c r="I17" s="40">
        <f>+SUM(I2:I15)</f>
        <v>1132.8889862000001</v>
      </c>
      <c r="J17" s="40">
        <f>+SUM(J2:J16)</f>
        <v>100</v>
      </c>
      <c r="M17" s="42"/>
    </row>
    <row r="18" spans="1:14" x14ac:dyDescent="0.25">
      <c r="A18" s="15" t="s">
        <v>23</v>
      </c>
      <c r="B18" s="15" t="s">
        <v>48</v>
      </c>
      <c r="C18" s="16">
        <v>44228</v>
      </c>
      <c r="D18" s="16">
        <v>44254</v>
      </c>
      <c r="E18" s="17" t="s">
        <v>8</v>
      </c>
      <c r="F18" s="18">
        <v>15.829690000000001</v>
      </c>
      <c r="J18" s="41"/>
    </row>
    <row r="19" spans="1:14" x14ac:dyDescent="0.25">
      <c r="A19" s="15" t="s">
        <v>23</v>
      </c>
      <c r="B19" s="15" t="s">
        <v>48</v>
      </c>
      <c r="C19" s="16">
        <v>44228</v>
      </c>
      <c r="D19" s="16">
        <v>44254</v>
      </c>
      <c r="E19" s="17" t="s">
        <v>9</v>
      </c>
      <c r="F19" s="18">
        <v>22.473410000000001</v>
      </c>
    </row>
    <row r="20" spans="1:14" x14ac:dyDescent="0.25">
      <c r="A20" s="15" t="s">
        <v>23</v>
      </c>
      <c r="B20" s="15" t="s">
        <v>48</v>
      </c>
      <c r="C20" s="16">
        <v>44228</v>
      </c>
      <c r="D20" s="16">
        <v>44254</v>
      </c>
      <c r="E20" s="17" t="s">
        <v>10</v>
      </c>
      <c r="F20" s="18">
        <v>4.0370600000000003</v>
      </c>
    </row>
    <row r="21" spans="1:14" x14ac:dyDescent="0.25">
      <c r="A21" s="15" t="s">
        <v>23</v>
      </c>
      <c r="B21" s="15" t="s">
        <v>48</v>
      </c>
      <c r="C21" s="16">
        <v>44228</v>
      </c>
      <c r="D21" s="16">
        <v>44254</v>
      </c>
      <c r="E21" s="17" t="s">
        <v>11</v>
      </c>
      <c r="F21" s="18">
        <v>7.6384399999999992</v>
      </c>
    </row>
    <row r="22" spans="1:14" x14ac:dyDescent="0.25">
      <c r="A22" s="15" t="s">
        <v>23</v>
      </c>
      <c r="B22" s="15" t="s">
        <v>48</v>
      </c>
      <c r="C22" s="16">
        <v>44228</v>
      </c>
      <c r="D22" s="16">
        <v>44254</v>
      </c>
      <c r="E22" s="17" t="s">
        <v>12</v>
      </c>
      <c r="F22" s="18">
        <v>5.3364899999999995</v>
      </c>
    </row>
    <row r="23" spans="1:14" x14ac:dyDescent="0.25">
      <c r="A23" s="15" t="s">
        <v>23</v>
      </c>
      <c r="B23" s="15" t="s">
        <v>48</v>
      </c>
      <c r="C23" s="16">
        <v>44228</v>
      </c>
      <c r="D23" s="16">
        <v>44254</v>
      </c>
      <c r="E23" s="17" t="s">
        <v>13</v>
      </c>
      <c r="F23" s="18">
        <v>0</v>
      </c>
      <c r="H23"/>
      <c r="I23"/>
      <c r="J23"/>
    </row>
    <row r="24" spans="1:14" x14ac:dyDescent="0.25">
      <c r="A24" s="15" t="s">
        <v>23</v>
      </c>
      <c r="B24" s="15" t="s">
        <v>48</v>
      </c>
      <c r="C24" s="16">
        <v>44228</v>
      </c>
      <c r="D24" s="16">
        <v>44254</v>
      </c>
      <c r="E24" s="17" t="s">
        <v>14</v>
      </c>
      <c r="F24" s="18">
        <v>3.1187900000000002</v>
      </c>
      <c r="H24"/>
      <c r="I24"/>
      <c r="J24"/>
    </row>
    <row r="25" spans="1:14" x14ac:dyDescent="0.25">
      <c r="A25" s="15" t="s">
        <v>23</v>
      </c>
      <c r="B25" s="15" t="s">
        <v>48</v>
      </c>
      <c r="C25" s="16">
        <v>44228</v>
      </c>
      <c r="D25" s="16">
        <v>44254</v>
      </c>
      <c r="E25" s="17" t="s">
        <v>15</v>
      </c>
      <c r="F25" s="18">
        <v>0.38325999999999999</v>
      </c>
      <c r="H25"/>
      <c r="I25"/>
      <c r="J25"/>
    </row>
    <row r="26" spans="1:14" x14ac:dyDescent="0.25">
      <c r="A26" s="15" t="s">
        <v>23</v>
      </c>
      <c r="B26" s="15" t="s">
        <v>48</v>
      </c>
      <c r="C26" s="16">
        <v>44228</v>
      </c>
      <c r="D26" s="16">
        <v>44254</v>
      </c>
      <c r="E26" s="17" t="s">
        <v>16</v>
      </c>
      <c r="F26" s="19">
        <v>5.8667499999999997</v>
      </c>
      <c r="H26"/>
      <c r="I26"/>
      <c r="J26"/>
    </row>
    <row r="27" spans="1:14" x14ac:dyDescent="0.25">
      <c r="A27" s="15" t="s">
        <v>23</v>
      </c>
      <c r="B27" s="15" t="s">
        <v>48</v>
      </c>
      <c r="C27" s="16">
        <v>44228</v>
      </c>
      <c r="D27" s="16">
        <v>44254</v>
      </c>
      <c r="E27" s="17" t="s">
        <v>17</v>
      </c>
      <c r="F27" s="18">
        <v>4.6306000000000003</v>
      </c>
      <c r="H27"/>
      <c r="I27"/>
      <c r="J27"/>
    </row>
    <row r="28" spans="1:14" x14ac:dyDescent="0.25">
      <c r="A28" s="15" t="s">
        <v>23</v>
      </c>
      <c r="B28" s="15" t="s">
        <v>48</v>
      </c>
      <c r="C28" s="16">
        <v>44228</v>
      </c>
      <c r="D28" s="16">
        <v>44254</v>
      </c>
      <c r="E28" s="17" t="s">
        <v>18</v>
      </c>
      <c r="F28" s="18">
        <v>12.748899999999999</v>
      </c>
    </row>
    <row r="29" spans="1:14" x14ac:dyDescent="0.25">
      <c r="A29" s="15" t="s">
        <v>23</v>
      </c>
      <c r="B29" s="15" t="s">
        <v>48</v>
      </c>
      <c r="C29" s="16">
        <v>44228</v>
      </c>
      <c r="D29" s="16">
        <v>44254</v>
      </c>
      <c r="E29" s="17" t="s">
        <v>49</v>
      </c>
      <c r="F29" s="18">
        <v>42.592220000000005</v>
      </c>
      <c r="N29" s="32"/>
    </row>
    <row r="30" spans="1:14" x14ac:dyDescent="0.25">
      <c r="A30" s="15" t="s">
        <v>25</v>
      </c>
      <c r="B30" s="15" t="s">
        <v>48</v>
      </c>
      <c r="C30" s="16">
        <v>44256</v>
      </c>
      <c r="D30" s="16">
        <v>44286</v>
      </c>
      <c r="E30" s="17" t="s">
        <v>6</v>
      </c>
      <c r="F30" s="18">
        <v>3.0012399999999997</v>
      </c>
    </row>
    <row r="31" spans="1:14" x14ac:dyDescent="0.25">
      <c r="A31" s="15" t="s">
        <v>25</v>
      </c>
      <c r="B31" s="15" t="s">
        <v>48</v>
      </c>
      <c r="C31" s="16">
        <v>44256</v>
      </c>
      <c r="D31" s="16">
        <v>44286</v>
      </c>
      <c r="E31" s="17" t="s">
        <v>7</v>
      </c>
      <c r="F31" s="20">
        <v>0.33</v>
      </c>
    </row>
    <row r="32" spans="1:14" x14ac:dyDescent="0.25">
      <c r="A32" s="15" t="s">
        <v>25</v>
      </c>
      <c r="B32" s="15" t="s">
        <v>48</v>
      </c>
      <c r="C32" s="16">
        <v>44256</v>
      </c>
      <c r="D32" s="16">
        <v>44286</v>
      </c>
      <c r="E32" s="17" t="s">
        <v>8</v>
      </c>
      <c r="F32" s="18">
        <v>17.734689999999997</v>
      </c>
    </row>
    <row r="33" spans="1:14" x14ac:dyDescent="0.25">
      <c r="A33" s="15" t="s">
        <v>25</v>
      </c>
      <c r="B33" s="15" t="s">
        <v>48</v>
      </c>
      <c r="C33" s="16">
        <v>44256</v>
      </c>
      <c r="D33" s="16">
        <v>44286</v>
      </c>
      <c r="E33" s="17" t="s">
        <v>9</v>
      </c>
      <c r="F33" s="18">
        <v>16.044599999999999</v>
      </c>
    </row>
    <row r="34" spans="1:14" x14ac:dyDescent="0.25">
      <c r="A34" s="15" t="s">
        <v>25</v>
      </c>
      <c r="B34" s="15" t="s">
        <v>48</v>
      </c>
      <c r="C34" s="16">
        <v>44256</v>
      </c>
      <c r="D34" s="16">
        <v>44286</v>
      </c>
      <c r="E34" s="17" t="s">
        <v>10</v>
      </c>
      <c r="F34" s="18">
        <v>5.5730200000000005</v>
      </c>
    </row>
    <row r="35" spans="1:14" x14ac:dyDescent="0.25">
      <c r="A35" s="15" t="s">
        <v>25</v>
      </c>
      <c r="B35" s="15" t="s">
        <v>48</v>
      </c>
      <c r="C35" s="16">
        <v>44256</v>
      </c>
      <c r="D35" s="16">
        <v>44286</v>
      </c>
      <c r="E35" s="17" t="s">
        <v>11</v>
      </c>
      <c r="F35" s="18">
        <v>9.3673800000000007</v>
      </c>
    </row>
    <row r="36" spans="1:14" x14ac:dyDescent="0.25">
      <c r="A36" s="15" t="s">
        <v>25</v>
      </c>
      <c r="B36" s="15" t="s">
        <v>48</v>
      </c>
      <c r="C36" s="16">
        <v>44256</v>
      </c>
      <c r="D36" s="16">
        <v>44286</v>
      </c>
      <c r="E36" s="17" t="s">
        <v>12</v>
      </c>
      <c r="F36" s="18">
        <v>5.5892800000000005</v>
      </c>
    </row>
    <row r="37" spans="1:14" x14ac:dyDescent="0.25">
      <c r="A37" s="15" t="s">
        <v>25</v>
      </c>
      <c r="B37" s="15" t="s">
        <v>48</v>
      </c>
      <c r="C37" s="16">
        <v>44256</v>
      </c>
      <c r="D37" s="16">
        <v>44286</v>
      </c>
      <c r="E37" s="17" t="s">
        <v>13</v>
      </c>
      <c r="F37" s="18">
        <v>0.17299999999999999</v>
      </c>
    </row>
    <row r="38" spans="1:14" x14ac:dyDescent="0.25">
      <c r="A38" s="15" t="s">
        <v>25</v>
      </c>
      <c r="B38" s="15" t="s">
        <v>48</v>
      </c>
      <c r="C38" s="16">
        <v>44256</v>
      </c>
      <c r="D38" s="16">
        <v>44286</v>
      </c>
      <c r="E38" s="17" t="s">
        <v>14</v>
      </c>
      <c r="F38" s="18">
        <v>2.7275299999999998</v>
      </c>
    </row>
    <row r="39" spans="1:14" x14ac:dyDescent="0.25">
      <c r="A39" s="15" t="s">
        <v>25</v>
      </c>
      <c r="B39" s="15" t="s">
        <v>48</v>
      </c>
      <c r="C39" s="16">
        <v>44256</v>
      </c>
      <c r="D39" s="16">
        <v>44286</v>
      </c>
      <c r="E39" s="17" t="s">
        <v>15</v>
      </c>
      <c r="F39" s="18">
        <v>1.17909</v>
      </c>
    </row>
    <row r="40" spans="1:14" x14ac:dyDescent="0.25">
      <c r="A40" s="15" t="s">
        <v>25</v>
      </c>
      <c r="B40" s="15" t="s">
        <v>48</v>
      </c>
      <c r="C40" s="16">
        <v>44256</v>
      </c>
      <c r="D40" s="16">
        <v>44286</v>
      </c>
      <c r="E40" s="17" t="s">
        <v>16</v>
      </c>
      <c r="F40" s="19">
        <v>5.6742199999999992</v>
      </c>
    </row>
    <row r="41" spans="1:14" x14ac:dyDescent="0.25">
      <c r="A41" s="15" t="s">
        <v>25</v>
      </c>
      <c r="B41" s="15" t="s">
        <v>48</v>
      </c>
      <c r="C41" s="16">
        <v>44256</v>
      </c>
      <c r="D41" s="16">
        <v>44286</v>
      </c>
      <c r="E41" s="17" t="s">
        <v>17</v>
      </c>
      <c r="F41" s="18">
        <v>5.4285899999999998</v>
      </c>
    </row>
    <row r="42" spans="1:14" x14ac:dyDescent="0.25">
      <c r="A42" s="15" t="s">
        <v>25</v>
      </c>
      <c r="B42" s="15" t="s">
        <v>48</v>
      </c>
      <c r="C42" s="16">
        <v>44256</v>
      </c>
      <c r="D42" s="16">
        <v>44286</v>
      </c>
      <c r="E42" s="17" t="s">
        <v>18</v>
      </c>
      <c r="F42" s="18">
        <v>18.612290000000002</v>
      </c>
    </row>
    <row r="43" spans="1:14" x14ac:dyDescent="0.25">
      <c r="A43" s="15" t="s">
        <v>25</v>
      </c>
      <c r="B43" s="15" t="s">
        <v>48</v>
      </c>
      <c r="C43" s="16">
        <v>44256</v>
      </c>
      <c r="D43" s="16">
        <v>44286</v>
      </c>
      <c r="E43" s="17" t="s">
        <v>49</v>
      </c>
      <c r="F43" s="18">
        <v>45.54806</v>
      </c>
      <c r="N43" s="32"/>
    </row>
    <row r="44" spans="1:14" x14ac:dyDescent="0.25">
      <c r="A44" s="12" t="s">
        <v>31</v>
      </c>
      <c r="B44" s="15" t="s">
        <v>48</v>
      </c>
      <c r="C44" s="13">
        <v>44287</v>
      </c>
      <c r="D44" s="13" t="s">
        <v>47</v>
      </c>
      <c r="E44" s="21" t="s">
        <v>6</v>
      </c>
      <c r="F44" s="20">
        <v>2.1701700000000002</v>
      </c>
    </row>
    <row r="45" spans="1:14" x14ac:dyDescent="0.25">
      <c r="A45" s="12" t="s">
        <v>31</v>
      </c>
      <c r="B45" s="15" t="s">
        <v>48</v>
      </c>
      <c r="C45" s="13">
        <v>44287</v>
      </c>
      <c r="D45" s="13" t="s">
        <v>47</v>
      </c>
      <c r="E45" s="21" t="s">
        <v>7</v>
      </c>
      <c r="F45" s="20">
        <v>0.47564000000000001</v>
      </c>
    </row>
    <row r="46" spans="1:14" x14ac:dyDescent="0.25">
      <c r="A46" s="12" t="s">
        <v>32</v>
      </c>
      <c r="B46" s="15" t="s">
        <v>48</v>
      </c>
      <c r="C46" s="13">
        <v>44287</v>
      </c>
      <c r="D46" s="13" t="s">
        <v>47</v>
      </c>
      <c r="E46" s="21" t="s">
        <v>8</v>
      </c>
      <c r="F46" s="20">
        <v>19.228770000000001</v>
      </c>
    </row>
    <row r="47" spans="1:14" x14ac:dyDescent="0.25">
      <c r="A47" s="12" t="s">
        <v>32</v>
      </c>
      <c r="B47" s="15" t="s">
        <v>48</v>
      </c>
      <c r="C47" s="13">
        <v>44287</v>
      </c>
      <c r="D47" s="13" t="s">
        <v>47</v>
      </c>
      <c r="E47" s="21" t="s">
        <v>9</v>
      </c>
      <c r="F47" s="20">
        <v>17.860910000000001</v>
      </c>
    </row>
    <row r="48" spans="1:14" x14ac:dyDescent="0.25">
      <c r="A48" s="12" t="s">
        <v>32</v>
      </c>
      <c r="B48" s="15" t="s">
        <v>48</v>
      </c>
      <c r="C48" s="13">
        <v>44287</v>
      </c>
      <c r="D48" s="13" t="s">
        <v>47</v>
      </c>
      <c r="E48" s="21" t="s">
        <v>10</v>
      </c>
      <c r="F48" s="20">
        <v>4.02989</v>
      </c>
    </row>
    <row r="49" spans="1:14" x14ac:dyDescent="0.25">
      <c r="A49" s="12" t="s">
        <v>32</v>
      </c>
      <c r="B49" s="15" t="s">
        <v>48</v>
      </c>
      <c r="C49" s="13">
        <v>44287</v>
      </c>
      <c r="D49" s="13" t="s">
        <v>47</v>
      </c>
      <c r="E49" s="21" t="s">
        <v>11</v>
      </c>
      <c r="F49" s="20">
        <v>9.1313499999999994</v>
      </c>
    </row>
    <row r="50" spans="1:14" x14ac:dyDescent="0.25">
      <c r="A50" s="12" t="s">
        <v>32</v>
      </c>
      <c r="B50" s="15" t="s">
        <v>48</v>
      </c>
      <c r="C50" s="13">
        <v>44287</v>
      </c>
      <c r="D50" s="13" t="s">
        <v>47</v>
      </c>
      <c r="E50" s="21" t="s">
        <v>12</v>
      </c>
      <c r="F50" s="20">
        <v>6.41228</v>
      </c>
    </row>
    <row r="51" spans="1:14" x14ac:dyDescent="0.25">
      <c r="A51" s="12" t="s">
        <v>32</v>
      </c>
      <c r="B51" s="15" t="s">
        <v>48</v>
      </c>
      <c r="C51" s="13">
        <v>44287</v>
      </c>
      <c r="D51" s="13" t="s">
        <v>47</v>
      </c>
      <c r="E51" s="21" t="s">
        <v>13</v>
      </c>
      <c r="F51" s="20">
        <v>0.50187999999999999</v>
      </c>
    </row>
    <row r="52" spans="1:14" x14ac:dyDescent="0.25">
      <c r="A52" s="12" t="s">
        <v>32</v>
      </c>
      <c r="B52" s="15" t="s">
        <v>48</v>
      </c>
      <c r="C52" s="13">
        <v>44287</v>
      </c>
      <c r="D52" s="13" t="s">
        <v>47</v>
      </c>
      <c r="E52" s="21" t="s">
        <v>14</v>
      </c>
      <c r="F52" s="20">
        <v>2.84911</v>
      </c>
    </row>
    <row r="53" spans="1:14" x14ac:dyDescent="0.25">
      <c r="A53" s="12" t="s">
        <v>32</v>
      </c>
      <c r="B53" s="15" t="s">
        <v>48</v>
      </c>
      <c r="C53" s="13">
        <v>44287</v>
      </c>
      <c r="D53" s="13" t="s">
        <v>47</v>
      </c>
      <c r="E53" s="21" t="s">
        <v>15</v>
      </c>
      <c r="F53" s="20">
        <v>1.40245</v>
      </c>
      <c r="G53" s="20"/>
    </row>
    <row r="54" spans="1:14" x14ac:dyDescent="0.25">
      <c r="A54" s="12" t="s">
        <v>32</v>
      </c>
      <c r="B54" s="15" t="s">
        <v>48</v>
      </c>
      <c r="C54" s="13">
        <v>44287</v>
      </c>
      <c r="D54" s="13" t="s">
        <v>47</v>
      </c>
      <c r="E54" s="21" t="s">
        <v>16</v>
      </c>
      <c r="F54" s="20">
        <v>5.8763199999999998</v>
      </c>
      <c r="G54" s="20"/>
    </row>
    <row r="55" spans="1:14" x14ac:dyDescent="0.25">
      <c r="A55" s="12" t="s">
        <v>32</v>
      </c>
      <c r="B55" s="15" t="s">
        <v>48</v>
      </c>
      <c r="C55" s="13">
        <v>44287</v>
      </c>
      <c r="D55" s="13" t="s">
        <v>47</v>
      </c>
      <c r="E55" s="21" t="s">
        <v>17</v>
      </c>
      <c r="F55" s="20">
        <v>5.4618200000000003</v>
      </c>
      <c r="G55" s="20"/>
    </row>
    <row r="56" spans="1:14" x14ac:dyDescent="0.25">
      <c r="A56" s="12" t="s">
        <v>32</v>
      </c>
      <c r="B56" s="15" t="s">
        <v>48</v>
      </c>
      <c r="C56" s="13">
        <v>44287</v>
      </c>
      <c r="D56" s="13" t="s">
        <v>47</v>
      </c>
      <c r="E56" s="21" t="s">
        <v>18</v>
      </c>
      <c r="F56" s="20">
        <v>17.87734</v>
      </c>
      <c r="G56" s="20"/>
    </row>
    <row r="57" spans="1:14" x14ac:dyDescent="0.25">
      <c r="A57" s="12" t="s">
        <v>32</v>
      </c>
      <c r="B57" s="15" t="s">
        <v>48</v>
      </c>
      <c r="C57" s="13">
        <v>44287</v>
      </c>
      <c r="D57" s="13" t="s">
        <v>47</v>
      </c>
      <c r="E57" s="21" t="s">
        <v>49</v>
      </c>
      <c r="F57" s="20">
        <v>33.80921</v>
      </c>
      <c r="G57" s="20"/>
      <c r="N57" s="32"/>
    </row>
    <row r="58" spans="1:14" x14ac:dyDescent="0.25">
      <c r="A58" s="12" t="s">
        <v>51</v>
      </c>
      <c r="B58" s="15" t="s">
        <v>48</v>
      </c>
      <c r="C58" s="13">
        <v>44317</v>
      </c>
      <c r="D58" s="13" t="s">
        <v>52</v>
      </c>
      <c r="E58" s="21" t="s">
        <v>6</v>
      </c>
      <c r="F58" s="20">
        <v>1.8297970849999998</v>
      </c>
      <c r="G58" s="20"/>
    </row>
    <row r="59" spans="1:14" x14ac:dyDescent="0.25">
      <c r="A59" s="12" t="s">
        <v>51</v>
      </c>
      <c r="B59" s="15" t="s">
        <v>48</v>
      </c>
      <c r="C59" s="13">
        <v>44317</v>
      </c>
      <c r="D59" s="13" t="s">
        <v>52</v>
      </c>
      <c r="E59" s="21" t="s">
        <v>7</v>
      </c>
      <c r="F59" s="20">
        <v>0.20511770000000001</v>
      </c>
      <c r="G59" s="20"/>
    </row>
    <row r="60" spans="1:14" x14ac:dyDescent="0.25">
      <c r="A60" s="12" t="s">
        <v>51</v>
      </c>
      <c r="B60" s="15" t="s">
        <v>48</v>
      </c>
      <c r="C60" s="13">
        <v>44317</v>
      </c>
      <c r="D60" s="13" t="s">
        <v>52</v>
      </c>
      <c r="E60" s="21" t="s">
        <v>8</v>
      </c>
      <c r="F60" s="20">
        <v>19.734909999999999</v>
      </c>
      <c r="G60" s="20"/>
    </row>
    <row r="61" spans="1:14" x14ac:dyDescent="0.25">
      <c r="A61" s="12" t="s">
        <v>51</v>
      </c>
      <c r="B61" s="15" t="s">
        <v>48</v>
      </c>
      <c r="C61" s="13">
        <v>44317</v>
      </c>
      <c r="D61" s="13" t="s">
        <v>52</v>
      </c>
      <c r="E61" s="21" t="s">
        <v>9</v>
      </c>
      <c r="F61" s="20">
        <v>20.619645599999998</v>
      </c>
      <c r="G61" s="20"/>
    </row>
    <row r="62" spans="1:14" x14ac:dyDescent="0.25">
      <c r="A62" s="12" t="s">
        <v>51</v>
      </c>
      <c r="B62" s="15" t="s">
        <v>48</v>
      </c>
      <c r="C62" s="13">
        <v>44317</v>
      </c>
      <c r="D62" s="13" t="s">
        <v>52</v>
      </c>
      <c r="E62" s="21" t="s">
        <v>10</v>
      </c>
      <c r="F62" s="20">
        <v>3.398206015</v>
      </c>
      <c r="G62" s="20"/>
    </row>
    <row r="63" spans="1:14" x14ac:dyDescent="0.25">
      <c r="A63" s="12" t="s">
        <v>51</v>
      </c>
      <c r="B63" s="15" t="s">
        <v>48</v>
      </c>
      <c r="C63" s="13">
        <v>44317</v>
      </c>
      <c r="D63" s="13" t="s">
        <v>52</v>
      </c>
      <c r="E63" s="21" t="s">
        <v>11</v>
      </c>
      <c r="F63" s="20">
        <v>8.8969290000000001</v>
      </c>
      <c r="G63" s="20"/>
    </row>
    <row r="64" spans="1:14" x14ac:dyDescent="0.25">
      <c r="A64" s="12" t="s">
        <v>51</v>
      </c>
      <c r="B64" s="15" t="s">
        <v>48</v>
      </c>
      <c r="C64" s="13">
        <v>44317</v>
      </c>
      <c r="D64" s="13" t="s">
        <v>52</v>
      </c>
      <c r="E64" s="21" t="s">
        <v>12</v>
      </c>
      <c r="F64" s="20">
        <v>6.6747231000000005</v>
      </c>
      <c r="G64" s="20"/>
    </row>
    <row r="65" spans="1:14" x14ac:dyDescent="0.25">
      <c r="A65" s="12" t="s">
        <v>51</v>
      </c>
      <c r="B65" s="15" t="s">
        <v>48</v>
      </c>
      <c r="C65" s="13">
        <v>44317</v>
      </c>
      <c r="D65" s="13" t="s">
        <v>52</v>
      </c>
      <c r="E65" s="21" t="s">
        <v>13</v>
      </c>
      <c r="F65" s="20">
        <v>5.2163399999999999E-2</v>
      </c>
      <c r="G65" s="20"/>
    </row>
    <row r="66" spans="1:14" x14ac:dyDescent="0.25">
      <c r="A66" s="12" t="s">
        <v>51</v>
      </c>
      <c r="B66" s="15" t="s">
        <v>48</v>
      </c>
      <c r="C66" s="13">
        <v>44317</v>
      </c>
      <c r="D66" s="13" t="s">
        <v>52</v>
      </c>
      <c r="E66" s="21" t="s">
        <v>14</v>
      </c>
      <c r="F66" s="20">
        <v>2.8617702</v>
      </c>
      <c r="G66" s="20"/>
    </row>
    <row r="67" spans="1:14" x14ac:dyDescent="0.25">
      <c r="A67" s="12" t="s">
        <v>51</v>
      </c>
      <c r="B67" s="15" t="s">
        <v>48</v>
      </c>
      <c r="C67" s="13">
        <v>44317</v>
      </c>
      <c r="D67" s="13" t="s">
        <v>52</v>
      </c>
      <c r="E67" s="21" t="s">
        <v>15</v>
      </c>
      <c r="F67" s="20">
        <v>1.1375389</v>
      </c>
      <c r="G67" s="20"/>
    </row>
    <row r="68" spans="1:14" x14ac:dyDescent="0.25">
      <c r="A68" s="12" t="s">
        <v>51</v>
      </c>
      <c r="B68" s="15" t="s">
        <v>48</v>
      </c>
      <c r="C68" s="13">
        <v>44317</v>
      </c>
      <c r="D68" s="13" t="s">
        <v>52</v>
      </c>
      <c r="E68" s="21" t="s">
        <v>16</v>
      </c>
      <c r="F68" s="20">
        <v>5.6452453000000009</v>
      </c>
      <c r="G68" s="20"/>
    </row>
    <row r="69" spans="1:14" x14ac:dyDescent="0.25">
      <c r="A69" s="12" t="s">
        <v>51</v>
      </c>
      <c r="B69" s="15" t="s">
        <v>48</v>
      </c>
      <c r="C69" s="13">
        <v>44317</v>
      </c>
      <c r="D69" s="13" t="s">
        <v>52</v>
      </c>
      <c r="E69" s="21" t="s">
        <v>17</v>
      </c>
      <c r="F69" s="20">
        <v>5.5564457999999997</v>
      </c>
      <c r="G69" s="20"/>
    </row>
    <row r="70" spans="1:14" x14ac:dyDescent="0.25">
      <c r="A70" s="12" t="s">
        <v>51</v>
      </c>
      <c r="B70" s="15" t="s">
        <v>48</v>
      </c>
      <c r="C70" s="13">
        <v>44317</v>
      </c>
      <c r="D70" s="13" t="s">
        <v>52</v>
      </c>
      <c r="E70" s="21" t="s">
        <v>18</v>
      </c>
      <c r="F70" s="20">
        <v>18.909362900000001</v>
      </c>
      <c r="G70" s="20"/>
    </row>
    <row r="71" spans="1:14" x14ac:dyDescent="0.25">
      <c r="A71" s="12" t="s">
        <v>51</v>
      </c>
      <c r="B71" s="15" t="s">
        <v>48</v>
      </c>
      <c r="C71" s="13">
        <v>44317</v>
      </c>
      <c r="D71" s="13" t="s">
        <v>52</v>
      </c>
      <c r="E71" s="11" t="s">
        <v>49</v>
      </c>
      <c r="F71" s="20">
        <v>35.525165000000001</v>
      </c>
      <c r="G71" s="20"/>
      <c r="N71" s="32"/>
    </row>
    <row r="72" spans="1:14" x14ac:dyDescent="0.25">
      <c r="A72" s="15" t="s">
        <v>74</v>
      </c>
      <c r="B72" s="15" t="s">
        <v>48</v>
      </c>
      <c r="C72" s="13">
        <v>44348</v>
      </c>
      <c r="D72" s="13" t="s">
        <v>76</v>
      </c>
      <c r="E72" s="11" t="s">
        <v>6</v>
      </c>
      <c r="F72" s="20">
        <v>1.49949</v>
      </c>
      <c r="G72" s="20"/>
    </row>
    <row r="73" spans="1:14" x14ac:dyDescent="0.25">
      <c r="A73" s="12" t="s">
        <v>74</v>
      </c>
      <c r="B73" s="15" t="s">
        <v>48</v>
      </c>
      <c r="C73" s="13">
        <v>44348</v>
      </c>
      <c r="D73" s="13" t="s">
        <v>76</v>
      </c>
      <c r="E73" s="11" t="s">
        <v>7</v>
      </c>
      <c r="F73" s="20">
        <v>0.26033000000000001</v>
      </c>
      <c r="G73" s="20"/>
    </row>
    <row r="74" spans="1:14" x14ac:dyDescent="0.25">
      <c r="A74" s="12" t="s">
        <v>74</v>
      </c>
      <c r="B74" s="15" t="s">
        <v>48</v>
      </c>
      <c r="C74" s="13">
        <v>44348</v>
      </c>
      <c r="D74" s="13" t="s">
        <v>76</v>
      </c>
      <c r="E74" s="11" t="s">
        <v>8</v>
      </c>
      <c r="F74" s="20">
        <v>19.966280000000001</v>
      </c>
    </row>
    <row r="75" spans="1:14" x14ac:dyDescent="0.25">
      <c r="A75" s="12" t="s">
        <v>74</v>
      </c>
      <c r="B75" s="15" t="s">
        <v>48</v>
      </c>
      <c r="C75" s="13">
        <v>44348</v>
      </c>
      <c r="D75" s="13" t="s">
        <v>76</v>
      </c>
      <c r="E75" s="11" t="s">
        <v>9</v>
      </c>
      <c r="F75" s="20">
        <v>21.573499999999999</v>
      </c>
    </row>
    <row r="76" spans="1:14" x14ac:dyDescent="0.25">
      <c r="A76" s="12" t="s">
        <v>74</v>
      </c>
      <c r="B76" s="15" t="s">
        <v>48</v>
      </c>
      <c r="C76" s="13">
        <v>44348</v>
      </c>
      <c r="D76" s="13" t="s">
        <v>76</v>
      </c>
      <c r="E76" s="11" t="s">
        <v>10</v>
      </c>
      <c r="F76" s="20">
        <v>2.7837700000000001</v>
      </c>
    </row>
    <row r="77" spans="1:14" x14ac:dyDescent="0.25">
      <c r="A77" s="12" t="s">
        <v>74</v>
      </c>
      <c r="B77" s="15" t="s">
        <v>48</v>
      </c>
      <c r="C77" s="13">
        <v>44348</v>
      </c>
      <c r="D77" s="13" t="s">
        <v>76</v>
      </c>
      <c r="E77" s="11" t="s">
        <v>11</v>
      </c>
      <c r="F77" s="20">
        <v>9.3591899999999999</v>
      </c>
    </row>
    <row r="78" spans="1:14" x14ac:dyDescent="0.25">
      <c r="A78" s="12" t="s">
        <v>74</v>
      </c>
      <c r="B78" s="15" t="s">
        <v>48</v>
      </c>
      <c r="C78" s="13">
        <v>44348</v>
      </c>
      <c r="D78" s="13" t="s">
        <v>76</v>
      </c>
      <c r="E78" s="11" t="s">
        <v>12</v>
      </c>
      <c r="F78" s="20">
        <v>6.3495799999999996</v>
      </c>
    </row>
    <row r="79" spans="1:14" x14ac:dyDescent="0.25">
      <c r="A79" s="12" t="s">
        <v>74</v>
      </c>
      <c r="B79" s="15" t="s">
        <v>48</v>
      </c>
      <c r="C79" s="13">
        <v>44348</v>
      </c>
      <c r="D79" s="13" t="s">
        <v>76</v>
      </c>
      <c r="E79" s="11" t="s">
        <v>13</v>
      </c>
      <c r="F79" s="20">
        <v>6.2710000000000002E-2</v>
      </c>
    </row>
    <row r="80" spans="1:14" x14ac:dyDescent="0.25">
      <c r="A80" s="12" t="s">
        <v>74</v>
      </c>
      <c r="B80" s="15" t="s">
        <v>48</v>
      </c>
      <c r="C80" s="13">
        <v>44348</v>
      </c>
      <c r="D80" s="13" t="s">
        <v>76</v>
      </c>
      <c r="E80" s="11" t="s">
        <v>14</v>
      </c>
      <c r="F80" s="20">
        <v>2.96861</v>
      </c>
    </row>
    <row r="81" spans="1:6" x14ac:dyDescent="0.25">
      <c r="A81" s="12" t="s">
        <v>74</v>
      </c>
      <c r="B81" s="15" t="s">
        <v>48</v>
      </c>
      <c r="C81" s="13">
        <v>44348</v>
      </c>
      <c r="D81" s="13" t="s">
        <v>76</v>
      </c>
      <c r="E81" s="11" t="s">
        <v>15</v>
      </c>
      <c r="F81" s="20">
        <v>1.2506600000000001</v>
      </c>
    </row>
    <row r="82" spans="1:6" x14ac:dyDescent="0.25">
      <c r="A82" s="12" t="s">
        <v>74</v>
      </c>
      <c r="B82" s="15" t="s">
        <v>48</v>
      </c>
      <c r="C82" s="13">
        <v>44348</v>
      </c>
      <c r="D82" s="13" t="s">
        <v>76</v>
      </c>
      <c r="E82" s="11" t="s">
        <v>16</v>
      </c>
      <c r="F82" s="20">
        <v>5.2054400000000003</v>
      </c>
    </row>
    <row r="83" spans="1:6" x14ac:dyDescent="0.25">
      <c r="A83" s="12" t="s">
        <v>74</v>
      </c>
      <c r="B83" s="15" t="s">
        <v>48</v>
      </c>
      <c r="C83" s="13">
        <v>44348</v>
      </c>
      <c r="D83" s="13" t="s">
        <v>76</v>
      </c>
      <c r="E83" s="11" t="s">
        <v>17</v>
      </c>
      <c r="F83" s="20">
        <v>5.43161</v>
      </c>
    </row>
    <row r="84" spans="1:6" x14ac:dyDescent="0.25">
      <c r="A84" s="12" t="s">
        <v>74</v>
      </c>
      <c r="B84" s="15" t="s">
        <v>48</v>
      </c>
      <c r="C84" s="13">
        <v>44348</v>
      </c>
      <c r="D84" s="13" t="s">
        <v>76</v>
      </c>
      <c r="E84" s="11" t="s">
        <v>18</v>
      </c>
      <c r="F84" s="20">
        <v>14.060309999999999</v>
      </c>
    </row>
    <row r="85" spans="1:6" x14ac:dyDescent="0.25">
      <c r="A85" s="12" t="s">
        <v>74</v>
      </c>
      <c r="B85" s="15" t="s">
        <v>48</v>
      </c>
      <c r="C85" s="13">
        <v>44348</v>
      </c>
      <c r="D85" s="13" t="s">
        <v>76</v>
      </c>
      <c r="E85" s="17" t="s">
        <v>49</v>
      </c>
      <c r="F85" s="20">
        <v>32.607500000000002</v>
      </c>
    </row>
    <row r="86" spans="1:6" x14ac:dyDescent="0.25">
      <c r="A86" s="15" t="s">
        <v>77</v>
      </c>
      <c r="B86" s="15" t="s">
        <v>48</v>
      </c>
      <c r="C86" s="13">
        <v>44378</v>
      </c>
      <c r="D86" s="13" t="s">
        <v>78</v>
      </c>
      <c r="E86" s="11" t="s">
        <v>6</v>
      </c>
      <c r="F86" s="20">
        <v>1.4141104500000001</v>
      </c>
    </row>
    <row r="87" spans="1:6" x14ac:dyDescent="0.25">
      <c r="A87" s="15" t="s">
        <v>77</v>
      </c>
      <c r="B87" s="15" t="s">
        <v>48</v>
      </c>
      <c r="C87" s="13">
        <v>44378</v>
      </c>
      <c r="D87" s="13" t="s">
        <v>78</v>
      </c>
      <c r="E87" s="11" t="s">
        <v>7</v>
      </c>
      <c r="F87" s="20">
        <v>0.27268799999999999</v>
      </c>
    </row>
    <row r="88" spans="1:6" x14ac:dyDescent="0.25">
      <c r="A88" s="15" t="s">
        <v>77</v>
      </c>
      <c r="B88" s="15" t="s">
        <v>48</v>
      </c>
      <c r="C88" s="13">
        <v>44378</v>
      </c>
      <c r="D88" s="13" t="s">
        <v>78</v>
      </c>
      <c r="E88" s="11" t="s">
        <v>8</v>
      </c>
      <c r="F88" s="20">
        <v>22.943616000000002</v>
      </c>
    </row>
    <row r="89" spans="1:6" x14ac:dyDescent="0.25">
      <c r="A89" s="15" t="s">
        <v>77</v>
      </c>
      <c r="B89" s="15" t="s">
        <v>48</v>
      </c>
      <c r="C89" s="13">
        <v>44378</v>
      </c>
      <c r="D89" s="13" t="s">
        <v>78</v>
      </c>
      <c r="E89" s="11" t="s">
        <v>9</v>
      </c>
      <c r="F89" s="20">
        <v>10.746544999999999</v>
      </c>
    </row>
    <row r="90" spans="1:6" x14ac:dyDescent="0.25">
      <c r="A90" s="15" t="s">
        <v>77</v>
      </c>
      <c r="B90" s="15" t="s">
        <v>48</v>
      </c>
      <c r="C90" s="13">
        <v>44378</v>
      </c>
      <c r="D90" s="13" t="s">
        <v>78</v>
      </c>
      <c r="E90" s="11" t="s">
        <v>10</v>
      </c>
      <c r="F90" s="20">
        <v>2.6261965499999995</v>
      </c>
    </row>
    <row r="91" spans="1:6" x14ac:dyDescent="0.25">
      <c r="A91" s="15" t="s">
        <v>77</v>
      </c>
      <c r="B91" s="15" t="s">
        <v>48</v>
      </c>
      <c r="C91" s="13">
        <v>44378</v>
      </c>
      <c r="D91" s="13" t="s">
        <v>78</v>
      </c>
      <c r="E91" s="11" t="s">
        <v>11</v>
      </c>
      <c r="F91" s="20">
        <v>9.0166179999999994</v>
      </c>
    </row>
    <row r="92" spans="1:6" x14ac:dyDescent="0.25">
      <c r="A92" s="15" t="s">
        <v>77</v>
      </c>
      <c r="B92" s="15" t="s">
        <v>48</v>
      </c>
      <c r="C92" s="13">
        <v>44378</v>
      </c>
      <c r="D92" s="13" t="s">
        <v>78</v>
      </c>
      <c r="E92" s="11" t="s">
        <v>12</v>
      </c>
      <c r="F92" s="20">
        <v>6.6194570000000006</v>
      </c>
    </row>
    <row r="93" spans="1:6" x14ac:dyDescent="0.25">
      <c r="A93" s="15" t="s">
        <v>77</v>
      </c>
      <c r="B93" s="15" t="s">
        <v>48</v>
      </c>
      <c r="C93" s="13">
        <v>44378</v>
      </c>
      <c r="D93" s="13" t="s">
        <v>78</v>
      </c>
      <c r="E93" s="11" t="s">
        <v>13</v>
      </c>
      <c r="F93" s="20">
        <v>5.9935000000000002E-2</v>
      </c>
    </row>
    <row r="94" spans="1:6" x14ac:dyDescent="0.25">
      <c r="A94" s="15" t="s">
        <v>77</v>
      </c>
      <c r="B94" s="15" t="s">
        <v>48</v>
      </c>
      <c r="C94" s="13">
        <v>44378</v>
      </c>
      <c r="D94" s="13" t="s">
        <v>78</v>
      </c>
      <c r="E94" s="11" t="s">
        <v>14</v>
      </c>
      <c r="F94" s="20">
        <v>3.3370310000000001</v>
      </c>
    </row>
    <row r="95" spans="1:6" x14ac:dyDescent="0.25">
      <c r="A95" s="15" t="s">
        <v>77</v>
      </c>
      <c r="B95" s="15" t="s">
        <v>48</v>
      </c>
      <c r="C95" s="13">
        <v>44378</v>
      </c>
      <c r="D95" s="13" t="s">
        <v>78</v>
      </c>
      <c r="E95" s="11" t="s">
        <v>15</v>
      </c>
      <c r="F95" s="20">
        <v>1.0110779999999999</v>
      </c>
    </row>
    <row r="96" spans="1:6" x14ac:dyDescent="0.25">
      <c r="A96" s="15" t="s">
        <v>77</v>
      </c>
      <c r="B96" s="15" t="s">
        <v>48</v>
      </c>
      <c r="C96" s="13">
        <v>44378</v>
      </c>
      <c r="D96" s="13" t="s">
        <v>78</v>
      </c>
      <c r="E96" s="11" t="s">
        <v>16</v>
      </c>
      <c r="F96" s="20">
        <v>5.3142579999999997</v>
      </c>
    </row>
    <row r="97" spans="1:6" x14ac:dyDescent="0.25">
      <c r="A97" s="15" t="s">
        <v>77</v>
      </c>
      <c r="B97" s="15" t="s">
        <v>48</v>
      </c>
      <c r="C97" s="13">
        <v>44378</v>
      </c>
      <c r="D97" s="13" t="s">
        <v>78</v>
      </c>
      <c r="E97" s="11" t="s">
        <v>17</v>
      </c>
      <c r="F97" s="20">
        <v>5.7475100000000001</v>
      </c>
    </row>
    <row r="98" spans="1:6" x14ac:dyDescent="0.25">
      <c r="A98" s="15" t="s">
        <v>77</v>
      </c>
      <c r="B98" s="15" t="s">
        <v>48</v>
      </c>
      <c r="C98" s="13">
        <v>44378</v>
      </c>
      <c r="D98" s="13" t="s">
        <v>78</v>
      </c>
      <c r="E98" s="11" t="s">
        <v>18</v>
      </c>
      <c r="F98" s="20">
        <v>15.965777999999998</v>
      </c>
    </row>
    <row r="99" spans="1:6" x14ac:dyDescent="0.25">
      <c r="A99" s="15" t="s">
        <v>77</v>
      </c>
      <c r="B99" s="15" t="s">
        <v>48</v>
      </c>
      <c r="C99" s="13">
        <v>44378</v>
      </c>
      <c r="D99" s="13" t="s">
        <v>78</v>
      </c>
      <c r="E99" s="17" t="s">
        <v>49</v>
      </c>
      <c r="F99" s="20">
        <v>34.801180000000002</v>
      </c>
    </row>
    <row r="100" spans="1:6" x14ac:dyDescent="0.25">
      <c r="A100" s="15" t="s">
        <v>81</v>
      </c>
      <c r="B100" s="15" t="s">
        <v>48</v>
      </c>
      <c r="C100" s="13">
        <v>44409</v>
      </c>
      <c r="D100" s="13" t="s">
        <v>82</v>
      </c>
      <c r="E100" s="11" t="s">
        <v>6</v>
      </c>
      <c r="F100" s="20">
        <v>1.8660442499999998</v>
      </c>
    </row>
    <row r="101" spans="1:6" x14ac:dyDescent="0.25">
      <c r="A101" s="15" t="s">
        <v>81</v>
      </c>
      <c r="B101" s="15" t="s">
        <v>48</v>
      </c>
      <c r="C101" s="13">
        <v>44409</v>
      </c>
      <c r="D101" s="13" t="s">
        <v>82</v>
      </c>
      <c r="E101" s="11" t="s">
        <v>7</v>
      </c>
      <c r="F101" s="20">
        <v>0.22723499999999999</v>
      </c>
    </row>
    <row r="102" spans="1:6" x14ac:dyDescent="0.25">
      <c r="A102" s="15" t="s">
        <v>81</v>
      </c>
      <c r="B102" s="15" t="s">
        <v>48</v>
      </c>
      <c r="C102" s="13">
        <v>44409</v>
      </c>
      <c r="D102" s="13" t="s">
        <v>82</v>
      </c>
      <c r="E102" s="11" t="s">
        <v>8</v>
      </c>
      <c r="F102" s="20">
        <v>27.320170000000001</v>
      </c>
    </row>
    <row r="103" spans="1:6" x14ac:dyDescent="0.25">
      <c r="A103" s="15" t="s">
        <v>81</v>
      </c>
      <c r="B103" s="15" t="s">
        <v>48</v>
      </c>
      <c r="C103" s="13">
        <v>44409</v>
      </c>
      <c r="D103" s="13" t="s">
        <v>82</v>
      </c>
      <c r="E103" s="11" t="s">
        <v>9</v>
      </c>
      <c r="F103" s="20">
        <v>14.496095</v>
      </c>
    </row>
    <row r="104" spans="1:6" x14ac:dyDescent="0.25">
      <c r="A104" s="15" t="s">
        <v>81</v>
      </c>
      <c r="B104" s="15" t="s">
        <v>48</v>
      </c>
      <c r="C104" s="13">
        <v>44409</v>
      </c>
      <c r="D104" s="13" t="s">
        <v>82</v>
      </c>
      <c r="E104" s="11" t="s">
        <v>10</v>
      </c>
      <c r="F104" s="20">
        <v>3.46551075</v>
      </c>
    </row>
    <row r="105" spans="1:6" x14ac:dyDescent="0.25">
      <c r="A105" s="15" t="s">
        <v>81</v>
      </c>
      <c r="B105" s="15" t="s">
        <v>48</v>
      </c>
      <c r="C105" s="13">
        <v>44409</v>
      </c>
      <c r="D105" s="13" t="s">
        <v>82</v>
      </c>
      <c r="E105" s="11" t="s">
        <v>11</v>
      </c>
      <c r="F105" s="20">
        <v>9.3924649999999996</v>
      </c>
    </row>
    <row r="106" spans="1:6" x14ac:dyDescent="0.25">
      <c r="A106" s="15" t="s">
        <v>81</v>
      </c>
      <c r="B106" s="15" t="s">
        <v>48</v>
      </c>
      <c r="C106" s="13">
        <v>44409</v>
      </c>
      <c r="D106" s="13" t="s">
        <v>82</v>
      </c>
      <c r="E106" s="11" t="s">
        <v>12</v>
      </c>
      <c r="F106" s="20">
        <v>7.2026649999999997</v>
      </c>
    </row>
    <row r="107" spans="1:6" x14ac:dyDescent="0.25">
      <c r="A107" s="15" t="s">
        <v>81</v>
      </c>
      <c r="B107" s="15" t="s">
        <v>48</v>
      </c>
      <c r="C107" s="13">
        <v>44409</v>
      </c>
      <c r="D107" s="13" t="s">
        <v>82</v>
      </c>
      <c r="E107" s="11" t="s">
        <v>13</v>
      </c>
      <c r="F107" s="20">
        <v>3.4174999999999997E-2</v>
      </c>
    </row>
    <row r="108" spans="1:6" x14ac:dyDescent="0.25">
      <c r="A108" s="15" t="s">
        <v>81</v>
      </c>
      <c r="B108" s="15" t="s">
        <v>48</v>
      </c>
      <c r="C108" s="13">
        <v>44409</v>
      </c>
      <c r="D108" s="13" t="s">
        <v>82</v>
      </c>
      <c r="E108" s="11" t="s">
        <v>14</v>
      </c>
      <c r="F108" s="20">
        <v>4.040375</v>
      </c>
    </row>
    <row r="109" spans="1:6" x14ac:dyDescent="0.25">
      <c r="A109" s="15" t="s">
        <v>81</v>
      </c>
      <c r="B109" s="15" t="s">
        <v>48</v>
      </c>
      <c r="C109" s="13">
        <v>44409</v>
      </c>
      <c r="D109" s="13" t="s">
        <v>82</v>
      </c>
      <c r="E109" s="11" t="s">
        <v>15</v>
      </c>
      <c r="F109" s="20">
        <v>1.044055</v>
      </c>
    </row>
    <row r="110" spans="1:6" x14ac:dyDescent="0.25">
      <c r="A110" s="15" t="s">
        <v>81</v>
      </c>
      <c r="B110" s="15" t="s">
        <v>48</v>
      </c>
      <c r="C110" s="13">
        <v>44409</v>
      </c>
      <c r="D110" s="13" t="s">
        <v>82</v>
      </c>
      <c r="E110" s="11" t="s">
        <v>16</v>
      </c>
      <c r="F110" s="20">
        <v>4.7537200000000004</v>
      </c>
    </row>
    <row r="111" spans="1:6" x14ac:dyDescent="0.25">
      <c r="A111" s="15" t="s">
        <v>81</v>
      </c>
      <c r="B111" s="15" t="s">
        <v>48</v>
      </c>
      <c r="C111" s="13">
        <v>44409</v>
      </c>
      <c r="D111" s="13" t="s">
        <v>82</v>
      </c>
      <c r="E111" s="11" t="s">
        <v>17</v>
      </c>
      <c r="F111" s="20">
        <v>6.2564400000000004</v>
      </c>
    </row>
    <row r="112" spans="1:6" x14ac:dyDescent="0.25">
      <c r="A112" s="15" t="s">
        <v>81</v>
      </c>
      <c r="B112" s="15" t="s">
        <v>48</v>
      </c>
      <c r="C112" s="13">
        <v>44409</v>
      </c>
      <c r="D112" s="13" t="s">
        <v>82</v>
      </c>
      <c r="E112" s="11" t="s">
        <v>18</v>
      </c>
      <c r="F112" s="20">
        <v>22.697580000000002</v>
      </c>
    </row>
    <row r="113" spans="1:6" x14ac:dyDescent="0.25">
      <c r="A113" s="15" t="s">
        <v>81</v>
      </c>
      <c r="B113" s="15" t="s">
        <v>48</v>
      </c>
      <c r="C113" s="13">
        <v>44409</v>
      </c>
      <c r="D113" s="13" t="s">
        <v>82</v>
      </c>
      <c r="E113" s="17" t="s">
        <v>49</v>
      </c>
      <c r="F113" s="20">
        <v>35.100459999999998</v>
      </c>
    </row>
    <row r="114" spans="1:6" x14ac:dyDescent="0.25">
      <c r="A114" s="15" t="s">
        <v>87</v>
      </c>
      <c r="B114" s="15" t="s">
        <v>48</v>
      </c>
      <c r="C114" s="13">
        <v>44440</v>
      </c>
      <c r="D114" s="13" t="s">
        <v>86</v>
      </c>
      <c r="E114" s="11" t="s">
        <v>6</v>
      </c>
      <c r="F114" s="20">
        <v>1.5495724399999999</v>
      </c>
    </row>
    <row r="115" spans="1:6" x14ac:dyDescent="0.25">
      <c r="A115" s="15" t="s">
        <v>87</v>
      </c>
      <c r="B115" s="15" t="s">
        <v>48</v>
      </c>
      <c r="C115" s="13">
        <v>44440</v>
      </c>
      <c r="D115" s="13" t="s">
        <v>86</v>
      </c>
      <c r="E115" s="11" t="s">
        <v>7</v>
      </c>
      <c r="F115" s="20">
        <v>0.45766059999999997</v>
      </c>
    </row>
    <row r="116" spans="1:6" x14ac:dyDescent="0.25">
      <c r="A116" s="15" t="s">
        <v>87</v>
      </c>
      <c r="B116" s="15" t="s">
        <v>48</v>
      </c>
      <c r="C116" s="13">
        <v>44440</v>
      </c>
      <c r="D116" s="13" t="s">
        <v>86</v>
      </c>
      <c r="E116" s="11" t="s">
        <v>8</v>
      </c>
      <c r="F116" s="20">
        <v>26.632005400000001</v>
      </c>
    </row>
    <row r="117" spans="1:6" x14ac:dyDescent="0.25">
      <c r="A117" s="15" t="s">
        <v>87</v>
      </c>
      <c r="B117" s="15" t="s">
        <v>48</v>
      </c>
      <c r="C117" s="13">
        <v>44440</v>
      </c>
      <c r="D117" s="13" t="s">
        <v>86</v>
      </c>
      <c r="E117" s="11" t="s">
        <v>9</v>
      </c>
      <c r="F117" s="20">
        <v>15.492996200000002</v>
      </c>
    </row>
    <row r="118" spans="1:6" x14ac:dyDescent="0.25">
      <c r="A118" s="15" t="s">
        <v>87</v>
      </c>
      <c r="B118" s="15" t="s">
        <v>48</v>
      </c>
      <c r="C118" s="13">
        <v>44440</v>
      </c>
      <c r="D118" s="13" t="s">
        <v>86</v>
      </c>
      <c r="E118" s="11" t="s">
        <v>10</v>
      </c>
      <c r="F118" s="20">
        <v>2.8777759600000001</v>
      </c>
    </row>
    <row r="119" spans="1:6" x14ac:dyDescent="0.25">
      <c r="A119" s="15" t="s">
        <v>87</v>
      </c>
      <c r="B119" s="15" t="s">
        <v>48</v>
      </c>
      <c r="C119" s="13">
        <v>44440</v>
      </c>
      <c r="D119" s="13" t="s">
        <v>86</v>
      </c>
      <c r="E119" s="11" t="s">
        <v>11</v>
      </c>
      <c r="F119" s="20">
        <v>9.5195508000000011</v>
      </c>
    </row>
    <row r="120" spans="1:6" x14ac:dyDescent="0.25">
      <c r="A120" s="15" t="s">
        <v>87</v>
      </c>
      <c r="B120" s="15" t="s">
        <v>48</v>
      </c>
      <c r="C120" s="13">
        <v>44440</v>
      </c>
      <c r="D120" s="13" t="s">
        <v>86</v>
      </c>
      <c r="E120" s="11" t="s">
        <v>12</v>
      </c>
      <c r="F120" s="20">
        <v>7.2487953999999997</v>
      </c>
    </row>
    <row r="121" spans="1:6" x14ac:dyDescent="0.25">
      <c r="A121" s="15" t="s">
        <v>87</v>
      </c>
      <c r="B121" s="15" t="s">
        <v>48</v>
      </c>
      <c r="C121" s="13">
        <v>44440</v>
      </c>
      <c r="D121" s="13" t="s">
        <v>86</v>
      </c>
      <c r="E121" s="11" t="s">
        <v>13</v>
      </c>
      <c r="F121" s="20">
        <v>0</v>
      </c>
    </row>
    <row r="122" spans="1:6" x14ac:dyDescent="0.25">
      <c r="A122" s="15" t="s">
        <v>87</v>
      </c>
      <c r="B122" s="15" t="s">
        <v>48</v>
      </c>
      <c r="C122" s="13">
        <v>44440</v>
      </c>
      <c r="D122" s="13" t="s">
        <v>86</v>
      </c>
      <c r="E122" s="11" t="s">
        <v>14</v>
      </c>
      <c r="F122" s="20">
        <v>2.7848640000000002</v>
      </c>
    </row>
    <row r="123" spans="1:6" x14ac:dyDescent="0.25">
      <c r="A123" s="15" t="s">
        <v>87</v>
      </c>
      <c r="B123" s="15" t="s">
        <v>48</v>
      </c>
      <c r="C123" s="13">
        <v>44440</v>
      </c>
      <c r="D123" s="13" t="s">
        <v>86</v>
      </c>
      <c r="E123" s="11" t="s">
        <v>15</v>
      </c>
      <c r="F123" s="20">
        <v>1.1313014000000001</v>
      </c>
    </row>
    <row r="124" spans="1:6" x14ac:dyDescent="0.25">
      <c r="A124" s="15" t="s">
        <v>87</v>
      </c>
      <c r="B124" s="15" t="s">
        <v>48</v>
      </c>
      <c r="C124" s="13">
        <v>44440</v>
      </c>
      <c r="D124" s="13" t="s">
        <v>86</v>
      </c>
      <c r="E124" s="11" t="s">
        <v>16</v>
      </c>
      <c r="F124" s="20">
        <v>4.3330570000000002</v>
      </c>
    </row>
    <row r="125" spans="1:6" x14ac:dyDescent="0.25">
      <c r="A125" s="15" t="s">
        <v>87</v>
      </c>
      <c r="B125" s="15" t="s">
        <v>48</v>
      </c>
      <c r="C125" s="13">
        <v>44440</v>
      </c>
      <c r="D125" s="13" t="s">
        <v>86</v>
      </c>
      <c r="E125" s="11" t="s">
        <v>17</v>
      </c>
      <c r="F125" s="20">
        <v>5.6320272000000005</v>
      </c>
    </row>
    <row r="126" spans="1:6" x14ac:dyDescent="0.25">
      <c r="A126" s="15" t="s">
        <v>87</v>
      </c>
      <c r="B126" s="15" t="s">
        <v>48</v>
      </c>
      <c r="C126" s="13">
        <v>44440</v>
      </c>
      <c r="D126" s="13" t="s">
        <v>86</v>
      </c>
      <c r="E126" s="11" t="s">
        <v>18</v>
      </c>
      <c r="F126" s="20">
        <v>13.480011000000001</v>
      </c>
    </row>
    <row r="127" spans="1:6" x14ac:dyDescent="0.25">
      <c r="A127" s="15" t="s">
        <v>87</v>
      </c>
      <c r="B127" s="15" t="s">
        <v>48</v>
      </c>
      <c r="C127" s="13">
        <v>44440</v>
      </c>
      <c r="D127" s="13" t="s">
        <v>86</v>
      </c>
      <c r="E127" s="17" t="s">
        <v>49</v>
      </c>
      <c r="F127" s="20">
        <v>36.300044200000002</v>
      </c>
    </row>
    <row r="128" spans="1:6" x14ac:dyDescent="0.25">
      <c r="A128" s="15" t="s">
        <v>87</v>
      </c>
      <c r="B128" s="15" t="s">
        <v>48</v>
      </c>
      <c r="C128" s="13">
        <v>44440</v>
      </c>
      <c r="D128" s="13" t="s">
        <v>86</v>
      </c>
      <c r="E128" s="11" t="s">
        <v>85</v>
      </c>
      <c r="F128" s="20">
        <v>9.5338400000000004E-2</v>
      </c>
    </row>
    <row r="129" spans="1:6" x14ac:dyDescent="0.25">
      <c r="A129" s="15" t="s">
        <v>89</v>
      </c>
      <c r="B129" s="15" t="s">
        <v>48</v>
      </c>
      <c r="C129" s="13">
        <v>44206</v>
      </c>
      <c r="D129" s="16" t="s">
        <v>90</v>
      </c>
      <c r="E129" s="11" t="s">
        <v>6</v>
      </c>
      <c r="F129" s="20">
        <v>1.7692941</v>
      </c>
    </row>
    <row r="130" spans="1:6" x14ac:dyDescent="0.25">
      <c r="A130" s="15" t="s">
        <v>89</v>
      </c>
      <c r="B130" s="15" t="s">
        <v>48</v>
      </c>
      <c r="C130" s="13">
        <v>44206</v>
      </c>
      <c r="D130" s="16" t="s">
        <v>90</v>
      </c>
      <c r="E130" s="11" t="s">
        <v>7</v>
      </c>
      <c r="F130" s="20">
        <v>0.32609500000000002</v>
      </c>
    </row>
    <row r="131" spans="1:6" x14ac:dyDescent="0.25">
      <c r="A131" s="15" t="s">
        <v>89</v>
      </c>
      <c r="B131" s="15" t="s">
        <v>48</v>
      </c>
      <c r="C131" s="13">
        <v>44206</v>
      </c>
      <c r="D131" s="16" t="s">
        <v>90</v>
      </c>
      <c r="E131" s="11" t="s">
        <v>8</v>
      </c>
      <c r="F131" s="20">
        <v>27.919322999999999</v>
      </c>
    </row>
    <row r="132" spans="1:6" x14ac:dyDescent="0.25">
      <c r="A132" s="15" t="s">
        <v>89</v>
      </c>
      <c r="B132" s="15" t="s">
        <v>48</v>
      </c>
      <c r="C132" s="13">
        <v>44206</v>
      </c>
      <c r="D132" s="16" t="s">
        <v>90</v>
      </c>
      <c r="E132" s="11" t="s">
        <v>9</v>
      </c>
      <c r="F132" s="20">
        <v>16.413812</v>
      </c>
    </row>
    <row r="133" spans="1:6" x14ac:dyDescent="0.25">
      <c r="A133" s="15" t="s">
        <v>89</v>
      </c>
      <c r="B133" s="15" t="s">
        <v>48</v>
      </c>
      <c r="C133" s="13">
        <v>44206</v>
      </c>
      <c r="D133" s="16" t="s">
        <v>90</v>
      </c>
      <c r="E133" s="11" t="s">
        <v>10</v>
      </c>
      <c r="F133" s="20">
        <v>3.2858318999999998</v>
      </c>
    </row>
    <row r="134" spans="1:6" x14ac:dyDescent="0.25">
      <c r="A134" s="15" t="s">
        <v>89</v>
      </c>
      <c r="B134" s="15" t="s">
        <v>48</v>
      </c>
      <c r="C134" s="13">
        <v>44206</v>
      </c>
      <c r="D134" s="16" t="s">
        <v>90</v>
      </c>
      <c r="E134" s="11" t="s">
        <v>11</v>
      </c>
      <c r="F134" s="20">
        <v>10.410195</v>
      </c>
    </row>
    <row r="135" spans="1:6" x14ac:dyDescent="0.25">
      <c r="A135" s="15" t="s">
        <v>89</v>
      </c>
      <c r="B135" s="15" t="s">
        <v>48</v>
      </c>
      <c r="C135" s="13">
        <v>44206</v>
      </c>
      <c r="D135" s="16" t="s">
        <v>90</v>
      </c>
      <c r="E135" s="11" t="s">
        <v>12</v>
      </c>
      <c r="F135" s="20">
        <v>7.4220269999999999</v>
      </c>
    </row>
    <row r="136" spans="1:6" x14ac:dyDescent="0.25">
      <c r="A136" s="15" t="s">
        <v>89</v>
      </c>
      <c r="B136" s="15" t="s">
        <v>48</v>
      </c>
      <c r="C136" s="13">
        <v>44206</v>
      </c>
      <c r="D136" s="16" t="s">
        <v>90</v>
      </c>
      <c r="E136" s="11" t="s">
        <v>13</v>
      </c>
      <c r="F136" s="20">
        <v>0</v>
      </c>
    </row>
    <row r="137" spans="1:6" x14ac:dyDescent="0.25">
      <c r="A137" s="15" t="s">
        <v>89</v>
      </c>
      <c r="B137" s="15" t="s">
        <v>48</v>
      </c>
      <c r="C137" s="13">
        <v>44206</v>
      </c>
      <c r="D137" s="16" t="s">
        <v>90</v>
      </c>
      <c r="E137" s="11" t="s">
        <v>14</v>
      </c>
      <c r="F137" s="20">
        <v>3.3058299999999998</v>
      </c>
    </row>
    <row r="138" spans="1:6" x14ac:dyDescent="0.25">
      <c r="A138" s="15" t="s">
        <v>89</v>
      </c>
      <c r="B138" s="15" t="s">
        <v>48</v>
      </c>
      <c r="C138" s="13">
        <v>44206</v>
      </c>
      <c r="D138" s="16" t="s">
        <v>90</v>
      </c>
      <c r="E138" s="11" t="s">
        <v>15</v>
      </c>
      <c r="F138" s="20">
        <v>1.0955919999999999</v>
      </c>
    </row>
    <row r="139" spans="1:6" x14ac:dyDescent="0.25">
      <c r="A139" s="15" t="s">
        <v>89</v>
      </c>
      <c r="B139" s="15" t="s">
        <v>48</v>
      </c>
      <c r="C139" s="13">
        <v>44206</v>
      </c>
      <c r="D139" s="16" t="s">
        <v>90</v>
      </c>
      <c r="E139" s="11" t="s">
        <v>16</v>
      </c>
      <c r="F139" s="20">
        <v>5.0367930000000003</v>
      </c>
    </row>
    <row r="140" spans="1:6" x14ac:dyDescent="0.25">
      <c r="A140" s="15" t="s">
        <v>89</v>
      </c>
      <c r="B140" s="15" t="s">
        <v>48</v>
      </c>
      <c r="C140" s="13">
        <v>44206</v>
      </c>
      <c r="D140" s="16" t="s">
        <v>90</v>
      </c>
      <c r="E140" s="11" t="s">
        <v>17</v>
      </c>
      <c r="F140" s="20">
        <v>5.9984529999999996</v>
      </c>
    </row>
    <row r="141" spans="1:6" x14ac:dyDescent="0.25">
      <c r="A141" s="15" t="s">
        <v>89</v>
      </c>
      <c r="B141" s="15" t="s">
        <v>48</v>
      </c>
      <c r="C141" s="13">
        <v>44206</v>
      </c>
      <c r="D141" s="16" t="s">
        <v>90</v>
      </c>
      <c r="E141" s="11" t="s">
        <v>18</v>
      </c>
      <c r="F141" s="20">
        <v>15.351236</v>
      </c>
    </row>
    <row r="142" spans="1:6" x14ac:dyDescent="0.25">
      <c r="A142" s="15" t="s">
        <v>89</v>
      </c>
      <c r="B142" s="15" t="s">
        <v>48</v>
      </c>
      <c r="C142" s="13">
        <v>44206</v>
      </c>
      <c r="D142" s="16" t="s">
        <v>90</v>
      </c>
      <c r="E142" s="17" t="s">
        <v>49</v>
      </c>
      <c r="F142" s="20">
        <v>38.142243000000001</v>
      </c>
    </row>
    <row r="143" spans="1:6" x14ac:dyDescent="0.25">
      <c r="A143" s="15" t="s">
        <v>89</v>
      </c>
      <c r="B143" s="15" t="s">
        <v>48</v>
      </c>
      <c r="C143" s="13">
        <v>44206</v>
      </c>
      <c r="D143" s="16" t="s">
        <v>90</v>
      </c>
      <c r="E143" s="11" t="s">
        <v>85</v>
      </c>
      <c r="F143" s="20">
        <v>1.22</v>
      </c>
    </row>
    <row r="144" spans="1:6" x14ac:dyDescent="0.25">
      <c r="A144" s="15" t="s">
        <v>91</v>
      </c>
      <c r="B144" s="15" t="s">
        <v>48</v>
      </c>
      <c r="C144" s="16">
        <v>44501</v>
      </c>
      <c r="D144" s="16" t="s">
        <v>92</v>
      </c>
      <c r="E144" s="11" t="s">
        <v>6</v>
      </c>
      <c r="F144" s="44">
        <v>1.65796718</v>
      </c>
    </row>
    <row r="145" spans="1:6" x14ac:dyDescent="0.25">
      <c r="A145" s="15" t="s">
        <v>91</v>
      </c>
      <c r="B145" s="15" t="s">
        <v>48</v>
      </c>
      <c r="C145" s="16">
        <v>44501</v>
      </c>
      <c r="D145" s="16" t="s">
        <v>92</v>
      </c>
      <c r="E145" s="11" t="s">
        <v>7</v>
      </c>
      <c r="F145" s="44">
        <v>0.397032</v>
      </c>
    </row>
    <row r="146" spans="1:6" x14ac:dyDescent="0.25">
      <c r="A146" s="15" t="s">
        <v>91</v>
      </c>
      <c r="B146" s="15" t="s">
        <v>48</v>
      </c>
      <c r="C146" s="16">
        <v>44501</v>
      </c>
      <c r="D146" s="16" t="s">
        <v>92</v>
      </c>
      <c r="E146" s="11" t="s">
        <v>8</v>
      </c>
      <c r="F146" s="44">
        <v>26.782464399999999</v>
      </c>
    </row>
    <row r="147" spans="1:6" x14ac:dyDescent="0.25">
      <c r="A147" s="15" t="s">
        <v>91</v>
      </c>
      <c r="B147" s="15" t="s">
        <v>48</v>
      </c>
      <c r="C147" s="16">
        <v>44501</v>
      </c>
      <c r="D147" s="16" t="s">
        <v>92</v>
      </c>
      <c r="E147" s="11" t="s">
        <v>9</v>
      </c>
      <c r="F147" s="44">
        <v>17.510301200000001</v>
      </c>
    </row>
    <row r="148" spans="1:6" x14ac:dyDescent="0.25">
      <c r="A148" s="15" t="s">
        <v>91</v>
      </c>
      <c r="B148" s="15" t="s">
        <v>48</v>
      </c>
      <c r="C148" s="16">
        <v>44501</v>
      </c>
      <c r="D148" s="16" t="s">
        <v>92</v>
      </c>
      <c r="E148" s="11" t="s">
        <v>10</v>
      </c>
      <c r="F148" s="44">
        <v>3.0790776200000001</v>
      </c>
    </row>
    <row r="149" spans="1:6" x14ac:dyDescent="0.25">
      <c r="A149" s="15" t="s">
        <v>91</v>
      </c>
      <c r="B149" s="15" t="s">
        <v>48</v>
      </c>
      <c r="C149" s="16">
        <v>44501</v>
      </c>
      <c r="D149" s="16" t="s">
        <v>92</v>
      </c>
      <c r="E149" s="11" t="s">
        <v>11</v>
      </c>
      <c r="F149" s="44">
        <v>9.0206192000000005</v>
      </c>
    </row>
    <row r="150" spans="1:6" x14ac:dyDescent="0.25">
      <c r="A150" s="15" t="s">
        <v>91</v>
      </c>
      <c r="B150" s="15" t="s">
        <v>48</v>
      </c>
      <c r="C150" s="16">
        <v>44501</v>
      </c>
      <c r="D150" s="16" t="s">
        <v>92</v>
      </c>
      <c r="E150" s="11" t="s">
        <v>12</v>
      </c>
      <c r="F150" s="44">
        <v>6.8972043999999997</v>
      </c>
    </row>
    <row r="151" spans="1:6" x14ac:dyDescent="0.25">
      <c r="A151" s="15" t="s">
        <v>91</v>
      </c>
      <c r="B151" s="15" t="s">
        <v>48</v>
      </c>
      <c r="C151" s="16">
        <v>44501</v>
      </c>
      <c r="D151" s="16" t="s">
        <v>92</v>
      </c>
      <c r="E151" s="11" t="s">
        <v>13</v>
      </c>
      <c r="F151" s="44">
        <v>0</v>
      </c>
    </row>
    <row r="152" spans="1:6" x14ac:dyDescent="0.25">
      <c r="A152" s="15" t="s">
        <v>91</v>
      </c>
      <c r="B152" s="15" t="s">
        <v>48</v>
      </c>
      <c r="C152" s="16">
        <v>44501</v>
      </c>
      <c r="D152" s="16" t="s">
        <v>92</v>
      </c>
      <c r="E152" s="11" t="s">
        <v>14</v>
      </c>
      <c r="F152" s="44">
        <v>3.1744067999999999</v>
      </c>
    </row>
    <row r="153" spans="1:6" x14ac:dyDescent="0.25">
      <c r="A153" s="15" t="s">
        <v>91</v>
      </c>
      <c r="B153" s="15" t="s">
        <v>48</v>
      </c>
      <c r="C153" s="16">
        <v>44501</v>
      </c>
      <c r="D153" s="16" t="s">
        <v>92</v>
      </c>
      <c r="E153" s="11" t="s">
        <v>15</v>
      </c>
      <c r="F153" s="44">
        <v>0.83724080000000001</v>
      </c>
    </row>
    <row r="154" spans="1:6" x14ac:dyDescent="0.25">
      <c r="A154" s="15" t="s">
        <v>91</v>
      </c>
      <c r="B154" s="15" t="s">
        <v>48</v>
      </c>
      <c r="C154" s="16">
        <v>44501</v>
      </c>
      <c r="D154" s="16" t="s">
        <v>92</v>
      </c>
      <c r="E154" s="11" t="s">
        <v>16</v>
      </c>
      <c r="F154" s="44">
        <v>4.0156944000000001</v>
      </c>
    </row>
    <row r="155" spans="1:6" x14ac:dyDescent="0.25">
      <c r="A155" s="15" t="s">
        <v>91</v>
      </c>
      <c r="B155" s="15" t="s">
        <v>48</v>
      </c>
      <c r="C155" s="16">
        <v>44501</v>
      </c>
      <c r="D155" s="16" t="s">
        <v>92</v>
      </c>
      <c r="E155" s="11" t="s">
        <v>17</v>
      </c>
      <c r="F155" s="44">
        <v>5.6935672000000004</v>
      </c>
    </row>
    <row r="156" spans="1:6" x14ac:dyDescent="0.25">
      <c r="A156" s="15" t="s">
        <v>91</v>
      </c>
      <c r="B156" s="15" t="s">
        <v>48</v>
      </c>
      <c r="C156" s="16">
        <v>44501</v>
      </c>
      <c r="D156" s="16" t="s">
        <v>92</v>
      </c>
      <c r="E156" s="11" t="s">
        <v>18</v>
      </c>
      <c r="F156" s="44">
        <v>15.8567772</v>
      </c>
    </row>
    <row r="157" spans="1:6" x14ac:dyDescent="0.25">
      <c r="A157" s="15" t="s">
        <v>91</v>
      </c>
      <c r="B157" s="15" t="s">
        <v>48</v>
      </c>
      <c r="C157" s="16">
        <v>44501</v>
      </c>
      <c r="D157" s="16" t="s">
        <v>92</v>
      </c>
      <c r="E157" s="17" t="s">
        <v>49</v>
      </c>
      <c r="F157" s="44">
        <v>37.1852868</v>
      </c>
    </row>
    <row r="158" spans="1:6" x14ac:dyDescent="0.25">
      <c r="A158" s="15" t="s">
        <v>91</v>
      </c>
      <c r="B158" s="15" t="s">
        <v>48</v>
      </c>
      <c r="C158" s="16">
        <v>44501</v>
      </c>
      <c r="D158" s="16" t="s">
        <v>92</v>
      </c>
      <c r="E158" s="11" t="s">
        <v>85</v>
      </c>
      <c r="F158" s="44">
        <v>7.2380799999999995E-2</v>
      </c>
    </row>
    <row r="159" spans="1:6" x14ac:dyDescent="0.25">
      <c r="A159" s="15" t="s">
        <v>101</v>
      </c>
      <c r="B159" s="15" t="s">
        <v>48</v>
      </c>
      <c r="C159" s="16">
        <v>44531</v>
      </c>
      <c r="D159" s="16" t="s">
        <v>102</v>
      </c>
      <c r="E159" s="11" t="s">
        <v>6</v>
      </c>
      <c r="F159" s="44">
        <v>2.1999911999999999</v>
      </c>
    </row>
    <row r="160" spans="1:6" x14ac:dyDescent="0.25">
      <c r="A160" s="15" t="s">
        <v>101</v>
      </c>
      <c r="B160" s="15" t="s">
        <v>48</v>
      </c>
      <c r="C160" s="16">
        <v>44531</v>
      </c>
      <c r="D160" s="16" t="s">
        <v>102</v>
      </c>
      <c r="E160" s="11" t="s">
        <v>7</v>
      </c>
      <c r="F160" s="44">
        <v>0.2797268</v>
      </c>
    </row>
    <row r="161" spans="1:6" x14ac:dyDescent="0.25">
      <c r="A161" s="15" t="s">
        <v>101</v>
      </c>
      <c r="B161" s="15" t="s">
        <v>48</v>
      </c>
      <c r="C161" s="16">
        <v>44531</v>
      </c>
      <c r="D161" s="16" t="s">
        <v>102</v>
      </c>
      <c r="E161" s="11" t="s">
        <v>8</v>
      </c>
      <c r="F161" s="44">
        <v>31.641762799999999</v>
      </c>
    </row>
    <row r="162" spans="1:6" x14ac:dyDescent="0.25">
      <c r="A162" s="15" t="s">
        <v>101</v>
      </c>
      <c r="B162" s="15" t="s">
        <v>48</v>
      </c>
      <c r="C162" s="16">
        <v>44531</v>
      </c>
      <c r="D162" s="16" t="s">
        <v>102</v>
      </c>
      <c r="E162" s="11" t="s">
        <v>9</v>
      </c>
      <c r="F162" s="44">
        <v>20.659300399999999</v>
      </c>
    </row>
    <row r="163" spans="1:6" x14ac:dyDescent="0.25">
      <c r="A163" s="15" t="s">
        <v>101</v>
      </c>
      <c r="B163" s="15" t="s">
        <v>48</v>
      </c>
      <c r="C163" s="16">
        <v>44531</v>
      </c>
      <c r="D163" s="16" t="s">
        <v>102</v>
      </c>
      <c r="E163" s="11" t="s">
        <v>10</v>
      </c>
      <c r="F163" s="44">
        <v>4.0857007999999997</v>
      </c>
    </row>
    <row r="164" spans="1:6" x14ac:dyDescent="0.25">
      <c r="A164" s="15" t="s">
        <v>101</v>
      </c>
      <c r="B164" s="15" t="s">
        <v>48</v>
      </c>
      <c r="C164" s="16">
        <v>44531</v>
      </c>
      <c r="D164" s="16" t="s">
        <v>102</v>
      </c>
      <c r="E164" s="11" t="s">
        <v>11</v>
      </c>
      <c r="F164" s="44">
        <v>9.0899251999999997</v>
      </c>
    </row>
    <row r="165" spans="1:6" x14ac:dyDescent="0.25">
      <c r="A165" s="15" t="s">
        <v>101</v>
      </c>
      <c r="B165" s="15" t="s">
        <v>48</v>
      </c>
      <c r="C165" s="16">
        <v>44531</v>
      </c>
      <c r="D165" s="16" t="s">
        <v>102</v>
      </c>
      <c r="E165" s="11" t="s">
        <v>12</v>
      </c>
      <c r="F165" s="44">
        <v>5.6277515999999999</v>
      </c>
    </row>
    <row r="166" spans="1:6" x14ac:dyDescent="0.25">
      <c r="A166" s="15" t="s">
        <v>101</v>
      </c>
      <c r="B166" s="15" t="s">
        <v>48</v>
      </c>
      <c r="C166" s="16">
        <v>44531</v>
      </c>
      <c r="D166" s="16" t="s">
        <v>102</v>
      </c>
      <c r="E166" s="11" t="s">
        <v>13</v>
      </c>
      <c r="F166" s="44">
        <v>0</v>
      </c>
    </row>
    <row r="167" spans="1:6" x14ac:dyDescent="0.25">
      <c r="A167" s="15" t="s">
        <v>101</v>
      </c>
      <c r="B167" s="15" t="s">
        <v>48</v>
      </c>
      <c r="C167" s="16">
        <v>44531</v>
      </c>
      <c r="D167" s="16" t="s">
        <v>102</v>
      </c>
      <c r="E167" s="11" t="s">
        <v>14</v>
      </c>
      <c r="F167" s="44">
        <v>3.2424716</v>
      </c>
    </row>
    <row r="168" spans="1:6" x14ac:dyDescent="0.25">
      <c r="A168" s="15" t="s">
        <v>101</v>
      </c>
      <c r="B168" s="15" t="s">
        <v>48</v>
      </c>
      <c r="C168" s="16">
        <v>44531</v>
      </c>
      <c r="D168" s="16" t="s">
        <v>102</v>
      </c>
      <c r="E168" s="11" t="s">
        <v>15</v>
      </c>
      <c r="F168" s="44">
        <v>1.4345787999999999</v>
      </c>
    </row>
    <row r="169" spans="1:6" x14ac:dyDescent="0.25">
      <c r="A169" s="15" t="s">
        <v>101</v>
      </c>
      <c r="B169" s="15" t="s">
        <v>48</v>
      </c>
      <c r="C169" s="16">
        <v>44531</v>
      </c>
      <c r="D169" s="16" t="s">
        <v>102</v>
      </c>
      <c r="E169" s="11" t="s">
        <v>16</v>
      </c>
      <c r="F169" s="44">
        <v>3.6449975999999999</v>
      </c>
    </row>
    <row r="170" spans="1:6" x14ac:dyDescent="0.25">
      <c r="A170" s="15" t="s">
        <v>101</v>
      </c>
      <c r="B170" s="15" t="s">
        <v>48</v>
      </c>
      <c r="C170" s="16">
        <v>44531</v>
      </c>
      <c r="D170" s="16" t="s">
        <v>102</v>
      </c>
      <c r="E170" s="11" t="s">
        <v>17</v>
      </c>
      <c r="F170" s="44">
        <v>4.6303900000000002</v>
      </c>
    </row>
    <row r="171" spans="1:6" x14ac:dyDescent="0.25">
      <c r="A171" s="15" t="s">
        <v>101</v>
      </c>
      <c r="B171" s="15" t="s">
        <v>48</v>
      </c>
      <c r="C171" s="16">
        <v>44531</v>
      </c>
      <c r="D171" s="16" t="s">
        <v>102</v>
      </c>
      <c r="E171" s="11" t="s">
        <v>18</v>
      </c>
      <c r="F171" s="44">
        <v>13.2094328</v>
      </c>
    </row>
    <row r="172" spans="1:6" x14ac:dyDescent="0.25">
      <c r="A172" s="15" t="s">
        <v>101</v>
      </c>
      <c r="B172" s="15" t="s">
        <v>48</v>
      </c>
      <c r="C172" s="16">
        <v>44531</v>
      </c>
      <c r="D172" s="16" t="s">
        <v>102</v>
      </c>
      <c r="E172" s="11" t="s">
        <v>0</v>
      </c>
      <c r="F172" s="44">
        <v>44.725150800000002</v>
      </c>
    </row>
    <row r="173" spans="1:6" x14ac:dyDescent="0.25">
      <c r="A173" s="15" t="s">
        <v>101</v>
      </c>
      <c r="B173" s="15" t="s">
        <v>48</v>
      </c>
      <c r="C173" s="16">
        <v>44531</v>
      </c>
      <c r="D173" s="16" t="s">
        <v>102</v>
      </c>
      <c r="E173" s="11" t="s">
        <v>85</v>
      </c>
      <c r="F173" s="44">
        <v>0.13981959999999999</v>
      </c>
    </row>
    <row r="174" spans="1:6" x14ac:dyDescent="0.25">
      <c r="F174" s="44"/>
    </row>
  </sheetData>
  <autoFilter ref="A1:F158" xr:uid="{00000000-0009-0000-0000-000001000000}"/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7"/>
  <sheetViews>
    <sheetView workbookViewId="0">
      <selection activeCell="B2" sqref="B2"/>
    </sheetView>
  </sheetViews>
  <sheetFormatPr baseColWidth="10" defaultRowHeight="15" x14ac:dyDescent="0.25"/>
  <cols>
    <col min="1" max="1" width="25" bestFit="1" customWidth="1"/>
    <col min="2" max="2" width="13.5703125" bestFit="1" customWidth="1"/>
    <col min="3" max="3" width="26.5703125" bestFit="1" customWidth="1"/>
  </cols>
  <sheetData>
    <row r="1" spans="1:3" x14ac:dyDescent="0.25">
      <c r="A1" t="s">
        <v>30</v>
      </c>
      <c r="B1" t="s">
        <v>29</v>
      </c>
      <c r="C1" t="s">
        <v>28</v>
      </c>
    </row>
    <row r="2" spans="1:3" x14ac:dyDescent="0.25">
      <c r="A2" t="s">
        <v>54</v>
      </c>
      <c r="B2" s="48">
        <v>1033.0031369999999</v>
      </c>
      <c r="C2" s="48">
        <v>100.00000000000001</v>
      </c>
    </row>
    <row r="3" spans="1:3" x14ac:dyDescent="0.25">
      <c r="A3" t="s">
        <v>49</v>
      </c>
      <c r="B3" s="48">
        <v>424.75176899999997</v>
      </c>
      <c r="C3" s="49">
        <v>29.137392524062616</v>
      </c>
    </row>
    <row r="4" spans="1:3" x14ac:dyDescent="0.25">
      <c r="A4" t="s">
        <v>8</v>
      </c>
      <c r="B4" s="48">
        <v>242.27473879999997</v>
      </c>
      <c r="C4" s="49">
        <v>16.61971692242756</v>
      </c>
    </row>
    <row r="5" spans="1:3" x14ac:dyDescent="0.25">
      <c r="A5" t="s">
        <v>9</v>
      </c>
      <c r="B5" s="48">
        <v>202.681825</v>
      </c>
      <c r="C5" s="49">
        <v>13.903696990884969</v>
      </c>
    </row>
    <row r="6" spans="1:3" x14ac:dyDescent="0.25">
      <c r="A6" t="s">
        <v>18</v>
      </c>
      <c r="B6" s="48">
        <v>180.90342510000002</v>
      </c>
      <c r="C6" s="49">
        <v>12.409728436201197</v>
      </c>
    </row>
    <row r="7" spans="1:3" x14ac:dyDescent="0.25">
      <c r="A7" t="s">
        <v>11</v>
      </c>
      <c r="B7" s="48">
        <v>100.487027</v>
      </c>
      <c r="C7" s="49">
        <v>6.8932731137726666</v>
      </c>
    </row>
    <row r="8" spans="1:3" x14ac:dyDescent="0.25">
      <c r="A8" t="s">
        <v>12</v>
      </c>
      <c r="B8" s="48">
        <v>71.967691899999977</v>
      </c>
      <c r="C8" s="49">
        <v>4.9368855905603093</v>
      </c>
    </row>
    <row r="9" spans="1:3" x14ac:dyDescent="0.25">
      <c r="A9" t="s">
        <v>17</v>
      </c>
      <c r="B9" s="48">
        <v>61.713923199999996</v>
      </c>
      <c r="C9" s="49">
        <v>4.2334910310361877</v>
      </c>
    </row>
    <row r="10" spans="1:3" x14ac:dyDescent="0.25">
      <c r="A10" t="s">
        <v>16</v>
      </c>
      <c r="B10" s="48">
        <v>58.711397700000006</v>
      </c>
      <c r="C10" s="49">
        <v>4.0275218734197837</v>
      </c>
    </row>
    <row r="11" spans="1:3" x14ac:dyDescent="0.25">
      <c r="A11" t="s">
        <v>10</v>
      </c>
      <c r="B11" s="48">
        <v>39.715178795</v>
      </c>
      <c r="C11" s="49">
        <v>2.7244071435832988</v>
      </c>
    </row>
    <row r="12" spans="1:3" x14ac:dyDescent="0.25">
      <c r="A12" t="s">
        <v>14</v>
      </c>
      <c r="B12" s="48">
        <v>34.764347000000001</v>
      </c>
      <c r="C12" s="49">
        <v>2.3847868291790886</v>
      </c>
    </row>
    <row r="13" spans="1:3" x14ac:dyDescent="0.25">
      <c r="A13" t="s">
        <v>6</v>
      </c>
      <c r="B13" s="48">
        <v>21.386245504999998</v>
      </c>
      <c r="C13" s="49">
        <v>1.4670672975941266</v>
      </c>
    </row>
    <row r="14" spans="1:3" x14ac:dyDescent="0.25">
      <c r="A14" t="s">
        <v>15</v>
      </c>
      <c r="B14" s="48">
        <v>11.904736099999999</v>
      </c>
      <c r="C14" s="49">
        <v>0.81664867331271396</v>
      </c>
    </row>
    <row r="15" spans="1:3" x14ac:dyDescent="0.25">
      <c r="A15" t="s">
        <v>7</v>
      </c>
      <c r="B15" s="48">
        <v>4.2210183000000008</v>
      </c>
      <c r="C15" s="49">
        <v>0.28955610319859909</v>
      </c>
    </row>
    <row r="16" spans="1:3" x14ac:dyDescent="0.25">
      <c r="A16" t="s">
        <v>85</v>
      </c>
      <c r="B16" s="48">
        <v>1.3877191999999998</v>
      </c>
      <c r="C16" s="49">
        <v>9.5195646009371068E-2</v>
      </c>
    </row>
    <row r="17" spans="1:3" x14ac:dyDescent="0.25">
      <c r="A17" t="s">
        <v>13</v>
      </c>
      <c r="B17" s="48">
        <v>0.88386339999999985</v>
      </c>
      <c r="C17" s="49">
        <v>6.0631824757515169E-2</v>
      </c>
    </row>
  </sheetData>
  <sortState xmlns:xlrd2="http://schemas.microsoft.com/office/spreadsheetml/2017/richdata2" ref="A2:C18">
    <sortCondition descending="1" ref="C1:C18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5"/>
  <sheetViews>
    <sheetView zoomScale="110" zoomScaleNormal="110" workbookViewId="0">
      <selection activeCell="F148" sqref="F148"/>
    </sheetView>
  </sheetViews>
  <sheetFormatPr baseColWidth="10" defaultRowHeight="15" x14ac:dyDescent="0.25"/>
  <cols>
    <col min="1" max="1" width="10.7109375" style="7" customWidth="1"/>
    <col min="2" max="2" width="21.28515625" style="7" bestFit="1" customWidth="1"/>
    <col min="3" max="3" width="21.7109375" style="9" bestFit="1" customWidth="1"/>
    <col min="4" max="4" width="20.42578125" style="9" bestFit="1" customWidth="1"/>
    <col min="5" max="5" width="37.5703125" style="7" bestFit="1" customWidth="1"/>
    <col min="6" max="6" width="9.5703125" style="8" bestFit="1" customWidth="1"/>
    <col min="7" max="7" width="7.7109375" style="8" bestFit="1" customWidth="1"/>
    <col min="8" max="8" width="24.85546875" bestFit="1" customWidth="1"/>
    <col min="9" max="9" width="8" bestFit="1" customWidth="1"/>
    <col min="10" max="10" width="25.7109375" bestFit="1" customWidth="1"/>
    <col min="11" max="11" width="24" bestFit="1" customWidth="1"/>
    <col min="12" max="12" width="9.5703125" bestFit="1" customWidth="1"/>
    <col min="13" max="13" width="12.7109375" bestFit="1" customWidth="1"/>
  </cols>
  <sheetData>
    <row r="1" spans="1:14" x14ac:dyDescent="0.25">
      <c r="A1" s="12" t="s">
        <v>1</v>
      </c>
      <c r="B1" s="12" t="s">
        <v>2</v>
      </c>
      <c r="C1" s="13" t="s">
        <v>33</v>
      </c>
      <c r="D1" s="13" t="s">
        <v>34</v>
      </c>
      <c r="E1" s="12" t="s">
        <v>35</v>
      </c>
      <c r="F1" s="14" t="s">
        <v>36</v>
      </c>
      <c r="G1" s="14" t="s">
        <v>0</v>
      </c>
    </row>
    <row r="2" spans="1:14" x14ac:dyDescent="0.25">
      <c r="A2" s="12" t="s">
        <v>3</v>
      </c>
      <c r="B2" s="12" t="s">
        <v>42</v>
      </c>
      <c r="C2" s="13">
        <v>44203</v>
      </c>
      <c r="D2" s="13">
        <v>44204</v>
      </c>
      <c r="E2" s="12" t="s">
        <v>37</v>
      </c>
      <c r="F2" s="14">
        <v>0.17499999999999999</v>
      </c>
      <c r="G2" s="14">
        <v>0</v>
      </c>
    </row>
    <row r="3" spans="1:14" x14ac:dyDescent="0.25">
      <c r="A3" s="12" t="s">
        <v>3</v>
      </c>
      <c r="B3" s="12" t="s">
        <v>42</v>
      </c>
      <c r="C3" s="13">
        <v>44203</v>
      </c>
      <c r="D3" s="13">
        <v>44204</v>
      </c>
      <c r="E3" s="12" t="s">
        <v>38</v>
      </c>
      <c r="F3" s="14">
        <v>0</v>
      </c>
      <c r="G3" s="14">
        <v>0</v>
      </c>
    </row>
    <row r="4" spans="1:14" x14ac:dyDescent="0.25">
      <c r="A4" s="12" t="s">
        <v>3</v>
      </c>
      <c r="B4" s="12" t="s">
        <v>42</v>
      </c>
      <c r="C4" s="13">
        <v>44203</v>
      </c>
      <c r="D4" s="13">
        <v>44204</v>
      </c>
      <c r="E4" s="12" t="s">
        <v>39</v>
      </c>
      <c r="F4" s="14">
        <v>0.89</v>
      </c>
      <c r="G4" s="14">
        <v>0</v>
      </c>
    </row>
    <row r="5" spans="1:14" x14ac:dyDescent="0.25">
      <c r="A5" s="12" t="s">
        <v>3</v>
      </c>
      <c r="B5" s="12" t="s">
        <v>42</v>
      </c>
      <c r="C5" s="13">
        <v>44203</v>
      </c>
      <c r="D5" s="13">
        <v>44204</v>
      </c>
      <c r="E5" s="12" t="s">
        <v>40</v>
      </c>
      <c r="F5" s="14">
        <v>0.71499999999999997</v>
      </c>
      <c r="G5" s="14">
        <v>0</v>
      </c>
    </row>
    <row r="6" spans="1:14" x14ac:dyDescent="0.25">
      <c r="A6" s="12" t="s">
        <v>3</v>
      </c>
      <c r="B6" s="12" t="s">
        <v>42</v>
      </c>
      <c r="C6" s="13">
        <v>44203</v>
      </c>
      <c r="D6" s="13">
        <v>44204</v>
      </c>
      <c r="E6" s="12" t="s">
        <v>46</v>
      </c>
      <c r="F6" s="14">
        <v>0.2</v>
      </c>
      <c r="G6" s="14">
        <v>0</v>
      </c>
    </row>
    <row r="7" spans="1:14" x14ac:dyDescent="0.25">
      <c r="A7" s="12" t="s">
        <v>3</v>
      </c>
      <c r="B7" s="12" t="s">
        <v>42</v>
      </c>
      <c r="C7" s="13">
        <v>44203</v>
      </c>
      <c r="D7" s="13">
        <v>44204</v>
      </c>
      <c r="E7" s="12" t="s">
        <v>41</v>
      </c>
      <c r="F7" s="14">
        <v>0</v>
      </c>
      <c r="G7" s="14">
        <v>0.26</v>
      </c>
    </row>
    <row r="8" spans="1:14" x14ac:dyDescent="0.25">
      <c r="A8" s="12" t="s">
        <v>3</v>
      </c>
      <c r="B8" s="12" t="s">
        <v>43</v>
      </c>
      <c r="C8" s="13">
        <v>44197</v>
      </c>
      <c r="D8" s="13">
        <v>44226</v>
      </c>
      <c r="E8" s="12" t="s">
        <v>37</v>
      </c>
      <c r="F8" s="14">
        <v>18.370509999999999</v>
      </c>
      <c r="G8" s="14">
        <v>0</v>
      </c>
    </row>
    <row r="9" spans="1:14" x14ac:dyDescent="0.25">
      <c r="A9" s="12" t="s">
        <v>3</v>
      </c>
      <c r="B9" s="12" t="s">
        <v>43</v>
      </c>
      <c r="C9" s="13">
        <v>44197</v>
      </c>
      <c r="D9" s="13">
        <v>44226</v>
      </c>
      <c r="E9" s="12" t="s">
        <v>38</v>
      </c>
      <c r="F9" s="14">
        <v>0</v>
      </c>
      <c r="G9" s="14">
        <v>0</v>
      </c>
    </row>
    <row r="10" spans="1:14" x14ac:dyDescent="0.25">
      <c r="A10" s="12" t="s">
        <v>3</v>
      </c>
      <c r="B10" s="12" t="s">
        <v>43</v>
      </c>
      <c r="C10" s="13">
        <v>44197</v>
      </c>
      <c r="D10" s="13">
        <v>44226</v>
      </c>
      <c r="E10" s="12" t="s">
        <v>39</v>
      </c>
      <c r="F10" s="14">
        <v>54.366020000000006</v>
      </c>
      <c r="G10" s="14">
        <v>0</v>
      </c>
    </row>
    <row r="11" spans="1:14" x14ac:dyDescent="0.25">
      <c r="A11" s="12" t="s">
        <v>3</v>
      </c>
      <c r="B11" s="12" t="s">
        <v>43</v>
      </c>
      <c r="C11" s="13">
        <v>44197</v>
      </c>
      <c r="D11" s="13">
        <v>44226</v>
      </c>
      <c r="E11" s="12" t="s">
        <v>40</v>
      </c>
      <c r="F11" s="14">
        <v>14.62884</v>
      </c>
      <c r="G11" s="14">
        <v>0</v>
      </c>
    </row>
    <row r="12" spans="1:14" x14ac:dyDescent="0.25">
      <c r="A12" s="12" t="s">
        <v>3</v>
      </c>
      <c r="B12" s="12" t="s">
        <v>43</v>
      </c>
      <c r="C12" s="13">
        <v>44197</v>
      </c>
      <c r="D12" s="13">
        <v>44226</v>
      </c>
      <c r="E12" s="12" t="s">
        <v>46</v>
      </c>
      <c r="F12" s="14">
        <v>14.09923</v>
      </c>
      <c r="G12" s="14">
        <v>0</v>
      </c>
      <c r="I12" s="3"/>
      <c r="J12" s="4"/>
      <c r="K12" s="5"/>
      <c r="L12" s="5"/>
      <c r="M12" s="5"/>
      <c r="N12" s="6"/>
    </row>
    <row r="13" spans="1:14" x14ac:dyDescent="0.25">
      <c r="A13" s="12" t="s">
        <v>3</v>
      </c>
      <c r="B13" s="12" t="s">
        <v>43</v>
      </c>
      <c r="C13" s="13">
        <v>44197</v>
      </c>
      <c r="D13" s="13">
        <v>44226</v>
      </c>
      <c r="E13" s="12" t="s">
        <v>41</v>
      </c>
      <c r="F13" s="14">
        <v>0</v>
      </c>
      <c r="G13" s="14">
        <v>52.880400000000002</v>
      </c>
      <c r="I13" s="3"/>
      <c r="J13" s="4"/>
      <c r="K13" s="5"/>
      <c r="L13" s="5"/>
      <c r="M13" s="5"/>
      <c r="N13" s="6"/>
    </row>
    <row r="14" spans="1:14" x14ac:dyDescent="0.25">
      <c r="A14" s="12" t="s">
        <v>21</v>
      </c>
      <c r="B14" s="12" t="s">
        <v>44</v>
      </c>
      <c r="C14" s="13" t="s">
        <v>24</v>
      </c>
      <c r="D14" s="13" t="s">
        <v>24</v>
      </c>
      <c r="E14" s="12" t="s">
        <v>37</v>
      </c>
      <c r="F14" s="14">
        <v>0</v>
      </c>
      <c r="G14" s="14">
        <v>0</v>
      </c>
      <c r="I14" s="3"/>
      <c r="J14" s="4"/>
      <c r="K14" s="5"/>
      <c r="L14" s="5"/>
      <c r="M14" s="5"/>
      <c r="N14" s="6"/>
    </row>
    <row r="15" spans="1:14" x14ac:dyDescent="0.25">
      <c r="A15" s="12" t="s">
        <v>21</v>
      </c>
      <c r="B15" s="12" t="s">
        <v>44</v>
      </c>
      <c r="C15" s="13" t="s">
        <v>24</v>
      </c>
      <c r="D15" s="13" t="s">
        <v>24</v>
      </c>
      <c r="E15" s="12" t="s">
        <v>38</v>
      </c>
      <c r="F15" s="14">
        <v>0</v>
      </c>
      <c r="G15" s="14">
        <v>0</v>
      </c>
      <c r="I15" s="3"/>
      <c r="J15" s="4"/>
      <c r="K15" s="5"/>
      <c r="L15" s="5"/>
      <c r="M15" s="5"/>
      <c r="N15" s="6"/>
    </row>
    <row r="16" spans="1:14" x14ac:dyDescent="0.25">
      <c r="A16" s="12" t="s">
        <v>21</v>
      </c>
      <c r="B16" s="12" t="s">
        <v>44</v>
      </c>
      <c r="C16" s="13" t="s">
        <v>24</v>
      </c>
      <c r="D16" s="13" t="s">
        <v>24</v>
      </c>
      <c r="E16" s="12" t="s">
        <v>39</v>
      </c>
      <c r="F16" s="14">
        <v>0</v>
      </c>
      <c r="G16" s="14">
        <v>0</v>
      </c>
      <c r="I16" s="3"/>
      <c r="J16" s="4"/>
      <c r="K16" s="5"/>
      <c r="L16" s="5"/>
      <c r="M16" s="5"/>
      <c r="N16" s="6"/>
    </row>
    <row r="17" spans="1:14" x14ac:dyDescent="0.25">
      <c r="A17" s="12" t="s">
        <v>21</v>
      </c>
      <c r="B17" s="12" t="s">
        <v>44</v>
      </c>
      <c r="C17" s="13" t="s">
        <v>24</v>
      </c>
      <c r="D17" s="13" t="s">
        <v>24</v>
      </c>
      <c r="E17" s="12" t="s">
        <v>40</v>
      </c>
      <c r="F17" s="14">
        <v>0</v>
      </c>
      <c r="G17" s="14">
        <v>0</v>
      </c>
      <c r="I17" s="3"/>
      <c r="J17" s="4"/>
      <c r="K17" s="5"/>
      <c r="L17" s="5"/>
      <c r="M17" s="5"/>
      <c r="N17" s="6"/>
    </row>
    <row r="18" spans="1:14" ht="15.75" x14ac:dyDescent="0.25">
      <c r="A18" s="12" t="s">
        <v>21</v>
      </c>
      <c r="B18" s="12" t="s">
        <v>44</v>
      </c>
      <c r="C18" s="13" t="s">
        <v>24</v>
      </c>
      <c r="D18" s="13" t="s">
        <v>24</v>
      </c>
      <c r="E18" s="12" t="s">
        <v>46</v>
      </c>
      <c r="F18" s="14">
        <v>0</v>
      </c>
      <c r="G18" s="14">
        <v>0</v>
      </c>
      <c r="H18" s="2"/>
      <c r="I18" s="3"/>
      <c r="J18" s="4"/>
      <c r="K18" s="5"/>
      <c r="L18" s="5"/>
      <c r="M18" s="5"/>
      <c r="N18" s="6"/>
    </row>
    <row r="19" spans="1:14" ht="15.75" x14ac:dyDescent="0.25">
      <c r="A19" s="12" t="s">
        <v>21</v>
      </c>
      <c r="B19" s="12" t="s">
        <v>44</v>
      </c>
      <c r="C19" s="13" t="s">
        <v>24</v>
      </c>
      <c r="D19" s="13" t="s">
        <v>24</v>
      </c>
      <c r="E19" s="12" t="s">
        <v>41</v>
      </c>
      <c r="F19" s="14">
        <v>0</v>
      </c>
      <c r="G19" s="14">
        <v>0</v>
      </c>
      <c r="H19" s="2"/>
      <c r="I19" s="3"/>
      <c r="J19" s="4"/>
      <c r="K19" s="5"/>
      <c r="L19" s="5"/>
      <c r="M19" s="5"/>
      <c r="N19" s="6"/>
    </row>
    <row r="20" spans="1:14" ht="15.75" x14ac:dyDescent="0.25">
      <c r="A20" s="12" t="s">
        <v>21</v>
      </c>
      <c r="B20" s="12" t="s">
        <v>43</v>
      </c>
      <c r="C20" s="13">
        <v>44228</v>
      </c>
      <c r="D20" s="13">
        <v>44254</v>
      </c>
      <c r="E20" s="12" t="s">
        <v>37</v>
      </c>
      <c r="F20" s="14">
        <v>16.093719999999998</v>
      </c>
      <c r="G20" s="14">
        <v>0</v>
      </c>
      <c r="H20" s="2"/>
      <c r="I20" s="3"/>
      <c r="J20" s="4"/>
      <c r="K20" s="5"/>
      <c r="L20" s="5"/>
      <c r="M20" s="5"/>
      <c r="N20" s="6"/>
    </row>
    <row r="21" spans="1:14" ht="15.75" x14ac:dyDescent="0.25">
      <c r="A21" s="12" t="s">
        <v>21</v>
      </c>
      <c r="B21" s="12" t="s">
        <v>43</v>
      </c>
      <c r="C21" s="13">
        <v>44228</v>
      </c>
      <c r="D21" s="13">
        <v>44254</v>
      </c>
      <c r="E21" s="12" t="s">
        <v>38</v>
      </c>
      <c r="F21" s="14">
        <v>0</v>
      </c>
      <c r="G21" s="14">
        <v>0</v>
      </c>
      <c r="H21" s="2"/>
      <c r="I21" s="3"/>
      <c r="J21" s="4"/>
      <c r="K21" s="5"/>
      <c r="L21" s="5"/>
      <c r="M21" s="5"/>
      <c r="N21" s="6"/>
    </row>
    <row r="22" spans="1:14" ht="15.75" x14ac:dyDescent="0.25">
      <c r="A22" s="12" t="s">
        <v>21</v>
      </c>
      <c r="B22" s="12" t="s">
        <v>43</v>
      </c>
      <c r="C22" s="13">
        <v>44228</v>
      </c>
      <c r="D22" s="13">
        <v>44254</v>
      </c>
      <c r="E22" s="12" t="s">
        <v>39</v>
      </c>
      <c r="F22" s="14">
        <v>45.173590000000004</v>
      </c>
      <c r="G22" s="14">
        <v>0</v>
      </c>
      <c r="H22" s="2"/>
      <c r="I22" s="3"/>
      <c r="J22" s="4"/>
      <c r="K22" s="5"/>
      <c r="L22" s="5"/>
      <c r="M22" s="5"/>
      <c r="N22" s="6"/>
    </row>
    <row r="23" spans="1:14" ht="15.75" x14ac:dyDescent="0.25">
      <c r="A23" s="12" t="s">
        <v>21</v>
      </c>
      <c r="B23" s="12" t="s">
        <v>43</v>
      </c>
      <c r="C23" s="13">
        <v>44228</v>
      </c>
      <c r="D23" s="13">
        <v>44254</v>
      </c>
      <c r="E23" s="12" t="s">
        <v>40</v>
      </c>
      <c r="F23" s="14">
        <v>12.748899999999999</v>
      </c>
      <c r="G23" s="14">
        <v>0</v>
      </c>
      <c r="H23" s="2"/>
      <c r="I23" s="3"/>
      <c r="J23" s="4"/>
      <c r="K23" s="5"/>
      <c r="L23" s="5"/>
      <c r="M23" s="5"/>
      <c r="N23" s="6"/>
    </row>
    <row r="24" spans="1:14" ht="15.75" x14ac:dyDescent="0.25">
      <c r="A24" s="12" t="s">
        <v>21</v>
      </c>
      <c r="B24" s="12" t="s">
        <v>43</v>
      </c>
      <c r="C24" s="13">
        <v>44228</v>
      </c>
      <c r="D24" s="13">
        <v>44254</v>
      </c>
      <c r="E24" s="12" t="s">
        <v>46</v>
      </c>
      <c r="F24" s="14">
        <v>10.880610000000001</v>
      </c>
      <c r="G24" s="14">
        <v>0</v>
      </c>
      <c r="H24" s="2"/>
      <c r="I24" s="3"/>
      <c r="J24" s="4"/>
      <c r="K24" s="5"/>
      <c r="L24" s="5"/>
      <c r="M24" s="5"/>
      <c r="N24" s="6"/>
    </row>
    <row r="25" spans="1:14" ht="15.75" x14ac:dyDescent="0.25">
      <c r="A25" s="12" t="s">
        <v>21</v>
      </c>
      <c r="B25" s="12" t="s">
        <v>43</v>
      </c>
      <c r="C25" s="13">
        <v>44228</v>
      </c>
      <c r="D25" s="13">
        <v>44254</v>
      </c>
      <c r="E25" s="12" t="s">
        <v>41</v>
      </c>
      <c r="F25" s="14">
        <v>0</v>
      </c>
      <c r="G25" s="14">
        <v>42.592220000000005</v>
      </c>
      <c r="H25" s="2"/>
      <c r="I25" s="3"/>
      <c r="J25" s="4"/>
      <c r="K25" s="5"/>
      <c r="L25" s="5"/>
      <c r="M25" s="5"/>
      <c r="N25" s="6"/>
    </row>
    <row r="26" spans="1:14" ht="15.75" x14ac:dyDescent="0.25">
      <c r="A26" s="12" t="s">
        <v>22</v>
      </c>
      <c r="B26" s="12" t="s">
        <v>44</v>
      </c>
      <c r="C26" s="13">
        <v>44259</v>
      </c>
      <c r="D26" s="13">
        <v>44260</v>
      </c>
      <c r="E26" s="12" t="s">
        <v>37</v>
      </c>
      <c r="F26" s="14">
        <v>2.4740000000000002</v>
      </c>
      <c r="G26" s="14">
        <v>0</v>
      </c>
      <c r="H26" s="2"/>
      <c r="I26" s="3"/>
      <c r="J26" s="4"/>
      <c r="K26" s="5"/>
      <c r="L26" s="5"/>
      <c r="M26" s="5"/>
      <c r="N26" s="6"/>
    </row>
    <row r="27" spans="1:14" ht="15.75" x14ac:dyDescent="0.25">
      <c r="A27" s="12" t="s">
        <v>22</v>
      </c>
      <c r="B27" s="12" t="s">
        <v>44</v>
      </c>
      <c r="C27" s="13">
        <v>44259</v>
      </c>
      <c r="D27" s="13">
        <v>44260</v>
      </c>
      <c r="E27" s="12" t="s">
        <v>38</v>
      </c>
      <c r="F27" s="14">
        <v>0.17299999999999999</v>
      </c>
      <c r="G27" s="14">
        <v>0</v>
      </c>
      <c r="H27" s="2"/>
      <c r="I27" s="3"/>
      <c r="J27" s="4"/>
      <c r="K27" s="5"/>
      <c r="L27" s="5"/>
      <c r="M27" s="5"/>
      <c r="N27" s="6"/>
    </row>
    <row r="28" spans="1:14" x14ac:dyDescent="0.25">
      <c r="A28" s="12" t="s">
        <v>22</v>
      </c>
      <c r="B28" s="12" t="s">
        <v>44</v>
      </c>
      <c r="C28" s="13">
        <v>44259</v>
      </c>
      <c r="D28" s="13">
        <v>44260</v>
      </c>
      <c r="E28" s="12" t="s">
        <v>39</v>
      </c>
      <c r="F28" s="14">
        <v>5.2430000000000003</v>
      </c>
      <c r="G28" s="14">
        <v>0</v>
      </c>
      <c r="N28" s="6"/>
    </row>
    <row r="29" spans="1:14" x14ac:dyDescent="0.25">
      <c r="A29" s="12" t="s">
        <v>22</v>
      </c>
      <c r="B29" s="12" t="s">
        <v>44</v>
      </c>
      <c r="C29" s="13">
        <v>44259</v>
      </c>
      <c r="D29" s="13">
        <v>44260</v>
      </c>
      <c r="E29" s="12" t="s">
        <v>40</v>
      </c>
      <c r="F29" s="14">
        <v>3.9420000000000002</v>
      </c>
      <c r="G29" s="14">
        <v>0</v>
      </c>
      <c r="N29" s="6"/>
    </row>
    <row r="30" spans="1:14" x14ac:dyDescent="0.25">
      <c r="A30" s="12" t="s">
        <v>22</v>
      </c>
      <c r="B30" s="12" t="s">
        <v>44</v>
      </c>
      <c r="C30" s="13">
        <v>44259</v>
      </c>
      <c r="D30" s="13">
        <v>44260</v>
      </c>
      <c r="E30" s="12" t="s">
        <v>46</v>
      </c>
      <c r="F30" s="14">
        <v>2.6640000000000001</v>
      </c>
      <c r="G30" s="14">
        <v>0</v>
      </c>
    </row>
    <row r="31" spans="1:14" x14ac:dyDescent="0.25">
      <c r="A31" s="12" t="s">
        <v>22</v>
      </c>
      <c r="B31" s="12" t="s">
        <v>44</v>
      </c>
      <c r="C31" s="13">
        <v>44259</v>
      </c>
      <c r="D31" s="13">
        <v>44260</v>
      </c>
      <c r="E31" s="12" t="s">
        <v>41</v>
      </c>
      <c r="F31" s="14">
        <v>0</v>
      </c>
      <c r="G31" s="14">
        <v>0.91600000000000004</v>
      </c>
    </row>
    <row r="32" spans="1:14" x14ac:dyDescent="0.25">
      <c r="A32" s="12" t="s">
        <v>22</v>
      </c>
      <c r="B32" s="12" t="s">
        <v>43</v>
      </c>
      <c r="C32" s="13">
        <v>44256</v>
      </c>
      <c r="D32" s="13">
        <v>44286</v>
      </c>
      <c r="E32" s="12" t="s">
        <v>37</v>
      </c>
      <c r="F32" s="14">
        <v>15.210190000000001</v>
      </c>
      <c r="G32" s="14">
        <v>0</v>
      </c>
    </row>
    <row r="33" spans="1:7" x14ac:dyDescent="0.25">
      <c r="A33" s="12" t="s">
        <v>22</v>
      </c>
      <c r="B33" s="12" t="s">
        <v>43</v>
      </c>
      <c r="C33" s="13">
        <v>44256</v>
      </c>
      <c r="D33" s="13">
        <v>44286</v>
      </c>
      <c r="E33" s="12" t="s">
        <v>38</v>
      </c>
      <c r="F33" s="14">
        <v>0</v>
      </c>
      <c r="G33" s="14">
        <v>0</v>
      </c>
    </row>
    <row r="34" spans="1:7" x14ac:dyDescent="0.25">
      <c r="A34" s="12" t="s">
        <v>22</v>
      </c>
      <c r="B34" s="12" t="s">
        <v>43</v>
      </c>
      <c r="C34" s="13">
        <v>44256</v>
      </c>
      <c r="D34" s="13">
        <v>44286</v>
      </c>
      <c r="E34" s="12" t="s">
        <v>39</v>
      </c>
      <c r="F34" s="14">
        <v>37.440549999999995</v>
      </c>
      <c r="G34" s="14">
        <v>0</v>
      </c>
    </row>
    <row r="35" spans="1:7" x14ac:dyDescent="0.25">
      <c r="A35" s="12" t="s">
        <v>22</v>
      </c>
      <c r="B35" s="12" t="s">
        <v>43</v>
      </c>
      <c r="C35" s="13">
        <v>44256</v>
      </c>
      <c r="D35" s="13">
        <v>44286</v>
      </c>
      <c r="E35" s="12" t="s">
        <v>40</v>
      </c>
      <c r="F35" s="14">
        <v>14.670290000000001</v>
      </c>
      <c r="G35" s="14">
        <v>0</v>
      </c>
    </row>
    <row r="36" spans="1:7" x14ac:dyDescent="0.25">
      <c r="A36" s="12" t="s">
        <v>22</v>
      </c>
      <c r="B36" s="12" t="s">
        <v>43</v>
      </c>
      <c r="C36" s="13">
        <v>44256</v>
      </c>
      <c r="D36" s="13">
        <v>44286</v>
      </c>
      <c r="E36" s="12" t="s">
        <v>46</v>
      </c>
      <c r="F36" s="14">
        <v>9.6178999999999988</v>
      </c>
      <c r="G36" s="14">
        <v>0</v>
      </c>
    </row>
    <row r="37" spans="1:7" x14ac:dyDescent="0.25">
      <c r="A37" s="12" t="s">
        <v>22</v>
      </c>
      <c r="B37" s="12" t="s">
        <v>43</v>
      </c>
      <c r="C37" s="13">
        <v>44256</v>
      </c>
      <c r="D37" s="13">
        <v>44286</v>
      </c>
      <c r="E37" s="12" t="s">
        <v>41</v>
      </c>
      <c r="F37" s="14">
        <v>0</v>
      </c>
      <c r="G37" s="14">
        <v>44.632060000000003</v>
      </c>
    </row>
    <row r="38" spans="1:7" x14ac:dyDescent="0.25">
      <c r="A38" s="12" t="s">
        <v>32</v>
      </c>
      <c r="B38" s="12" t="s">
        <v>44</v>
      </c>
      <c r="C38" s="13">
        <v>44287</v>
      </c>
      <c r="D38" s="13">
        <v>44288</v>
      </c>
      <c r="E38" s="12" t="s">
        <v>37</v>
      </c>
      <c r="F38" s="14">
        <v>1.7627000000000002</v>
      </c>
      <c r="G38" s="14">
        <v>0</v>
      </c>
    </row>
    <row r="39" spans="1:7" x14ac:dyDescent="0.25">
      <c r="A39" s="12" t="s">
        <v>32</v>
      </c>
      <c r="B39" s="12" t="s">
        <v>44</v>
      </c>
      <c r="C39" s="13">
        <v>44287</v>
      </c>
      <c r="D39" s="13">
        <v>44288</v>
      </c>
      <c r="E39" s="12" t="s">
        <v>38</v>
      </c>
      <c r="F39" s="14">
        <v>9.1999999999999998E-2</v>
      </c>
      <c r="G39" s="14">
        <v>0</v>
      </c>
    </row>
    <row r="40" spans="1:7" x14ac:dyDescent="0.25">
      <c r="A40" s="12" t="s">
        <v>32</v>
      </c>
      <c r="B40" s="12" t="s">
        <v>44</v>
      </c>
      <c r="C40" s="13">
        <v>44287</v>
      </c>
      <c r="D40" s="13">
        <v>44288</v>
      </c>
      <c r="E40" s="12" t="s">
        <v>39</v>
      </c>
      <c r="F40" s="14">
        <v>4.984</v>
      </c>
      <c r="G40" s="14">
        <v>0</v>
      </c>
    </row>
    <row r="41" spans="1:7" x14ac:dyDescent="0.25">
      <c r="A41" s="12" t="s">
        <v>32</v>
      </c>
      <c r="B41" s="12" t="s">
        <v>44</v>
      </c>
      <c r="C41" s="13">
        <v>44287</v>
      </c>
      <c r="D41" s="13">
        <v>44288</v>
      </c>
      <c r="E41" s="12" t="s">
        <v>40</v>
      </c>
      <c r="F41" s="14">
        <v>3.55</v>
      </c>
      <c r="G41" s="14">
        <v>0</v>
      </c>
    </row>
    <row r="42" spans="1:7" x14ac:dyDescent="0.25">
      <c r="A42" s="12" t="s">
        <v>32</v>
      </c>
      <c r="B42" s="12" t="s">
        <v>44</v>
      </c>
      <c r="C42" s="13">
        <v>44287</v>
      </c>
      <c r="D42" s="13">
        <v>44288</v>
      </c>
      <c r="E42" s="12" t="s">
        <v>46</v>
      </c>
      <c r="F42" s="14">
        <v>1.8725000000000001</v>
      </c>
      <c r="G42" s="14">
        <v>0</v>
      </c>
    </row>
    <row r="43" spans="1:7" x14ac:dyDescent="0.25">
      <c r="A43" s="12" t="s">
        <v>32</v>
      </c>
      <c r="B43" s="12" t="s">
        <v>44</v>
      </c>
      <c r="C43" s="13">
        <v>44287</v>
      </c>
      <c r="D43" s="13">
        <v>44288</v>
      </c>
      <c r="E43" s="12" t="s">
        <v>41</v>
      </c>
      <c r="F43" s="14">
        <v>0</v>
      </c>
      <c r="G43" s="14">
        <v>0.77100000000000002</v>
      </c>
    </row>
    <row r="44" spans="1:7" x14ac:dyDescent="0.25">
      <c r="A44" s="12" t="s">
        <v>32</v>
      </c>
      <c r="B44" s="12" t="s">
        <v>43</v>
      </c>
      <c r="C44" s="13">
        <v>44287</v>
      </c>
      <c r="D44" s="13" t="s">
        <v>45</v>
      </c>
      <c r="E44" s="12" t="s">
        <v>37</v>
      </c>
      <c r="F44" s="14">
        <v>16.630040000000005</v>
      </c>
      <c r="G44" s="14">
        <v>0</v>
      </c>
    </row>
    <row r="45" spans="1:7" x14ac:dyDescent="0.25">
      <c r="A45" s="12" t="s">
        <v>32</v>
      </c>
      <c r="B45" s="12" t="s">
        <v>43</v>
      </c>
      <c r="C45" s="13">
        <v>44287</v>
      </c>
      <c r="D45" s="13" t="s">
        <v>45</v>
      </c>
      <c r="E45" s="12" t="s">
        <v>38</v>
      </c>
      <c r="F45" s="14">
        <v>0.40988000000000002</v>
      </c>
      <c r="G45" s="14">
        <v>0</v>
      </c>
    </row>
    <row r="46" spans="1:7" x14ac:dyDescent="0.25">
      <c r="A46" s="12" t="s">
        <v>32</v>
      </c>
      <c r="B46" s="12" t="s">
        <v>43</v>
      </c>
      <c r="C46" s="13">
        <v>44287</v>
      </c>
      <c r="D46" s="13" t="s">
        <v>45</v>
      </c>
      <c r="E46" s="12" t="s">
        <v>39</v>
      </c>
      <c r="F46" s="14">
        <v>38.781379999999999</v>
      </c>
      <c r="G46" s="14">
        <v>0</v>
      </c>
    </row>
    <row r="47" spans="1:7" x14ac:dyDescent="0.25">
      <c r="A47" s="12" t="s">
        <v>32</v>
      </c>
      <c r="B47" s="12" t="s">
        <v>43</v>
      </c>
      <c r="C47" s="13">
        <v>44287</v>
      </c>
      <c r="D47" s="13" t="s">
        <v>45</v>
      </c>
      <c r="E47" s="12" t="s">
        <v>40</v>
      </c>
      <c r="F47" s="14">
        <v>14.32734</v>
      </c>
      <c r="G47" s="14">
        <v>0</v>
      </c>
    </row>
    <row r="48" spans="1:7" x14ac:dyDescent="0.25">
      <c r="A48" s="12" t="s">
        <v>32</v>
      </c>
      <c r="B48" s="12" t="s">
        <v>43</v>
      </c>
      <c r="C48" s="13">
        <v>44287</v>
      </c>
      <c r="D48" s="13" t="s">
        <v>45</v>
      </c>
      <c r="E48" s="12" t="s">
        <v>46</v>
      </c>
      <c r="F48" s="14">
        <v>10.868089999999999</v>
      </c>
      <c r="G48" s="14">
        <v>0</v>
      </c>
    </row>
    <row r="49" spans="1:7" x14ac:dyDescent="0.25">
      <c r="A49" s="12" t="s">
        <v>32</v>
      </c>
      <c r="B49" s="12" t="s">
        <v>43</v>
      </c>
      <c r="C49" s="13">
        <v>44287</v>
      </c>
      <c r="D49" s="13" t="s">
        <v>45</v>
      </c>
      <c r="E49" s="12" t="s">
        <v>41</v>
      </c>
      <c r="F49" s="14">
        <v>0</v>
      </c>
      <c r="G49" s="14">
        <v>33.038209999999999</v>
      </c>
    </row>
    <row r="50" spans="1:7" x14ac:dyDescent="0.25">
      <c r="A50" s="12" t="s">
        <v>51</v>
      </c>
      <c r="B50" s="12" t="s">
        <v>44</v>
      </c>
      <c r="C50" s="13">
        <v>44322</v>
      </c>
      <c r="D50" s="13">
        <v>44323</v>
      </c>
      <c r="E50" s="12" t="s">
        <v>37</v>
      </c>
      <c r="F50" s="14">
        <v>1.8009999999999999</v>
      </c>
      <c r="G50" s="14">
        <v>0</v>
      </c>
    </row>
    <row r="51" spans="1:7" x14ac:dyDescent="0.25">
      <c r="A51" s="12" t="s">
        <v>51</v>
      </c>
      <c r="B51" s="12" t="s">
        <v>44</v>
      </c>
      <c r="C51" s="13">
        <v>44322</v>
      </c>
      <c r="D51" s="13">
        <v>44323</v>
      </c>
      <c r="E51" s="12" t="s">
        <v>38</v>
      </c>
      <c r="F51" s="14">
        <v>8.0000000000000002E-3</v>
      </c>
      <c r="G51" s="14">
        <v>0</v>
      </c>
    </row>
    <row r="52" spans="1:7" x14ac:dyDescent="0.25">
      <c r="A52" s="12" t="s">
        <v>51</v>
      </c>
      <c r="B52" s="12" t="s">
        <v>44</v>
      </c>
      <c r="C52" s="13">
        <v>44322</v>
      </c>
      <c r="D52" s="13">
        <v>44323</v>
      </c>
      <c r="E52" s="12" t="s">
        <v>39</v>
      </c>
      <c r="F52" s="14">
        <v>5.0730000000000004</v>
      </c>
      <c r="G52" s="14">
        <v>0</v>
      </c>
    </row>
    <row r="53" spans="1:7" x14ac:dyDescent="0.25">
      <c r="A53" s="12" t="s">
        <v>51</v>
      </c>
      <c r="B53" s="12" t="s">
        <v>44</v>
      </c>
      <c r="C53" s="13">
        <v>44322</v>
      </c>
      <c r="D53" s="13">
        <v>44323</v>
      </c>
      <c r="E53" s="12" t="s">
        <v>40</v>
      </c>
      <c r="F53" s="14">
        <v>4.1470000000000002</v>
      </c>
      <c r="G53" s="14">
        <v>0</v>
      </c>
    </row>
    <row r="54" spans="1:7" x14ac:dyDescent="0.25">
      <c r="A54" s="12" t="s">
        <v>51</v>
      </c>
      <c r="B54" s="12" t="s">
        <v>44</v>
      </c>
      <c r="C54" s="13">
        <v>44322</v>
      </c>
      <c r="D54" s="13">
        <v>44323</v>
      </c>
      <c r="E54" s="12" t="s">
        <v>46</v>
      </c>
      <c r="F54" s="14">
        <v>1.66</v>
      </c>
      <c r="G54" s="14">
        <v>0</v>
      </c>
    </row>
    <row r="55" spans="1:7" x14ac:dyDescent="0.25">
      <c r="A55" s="12" t="s">
        <v>51</v>
      </c>
      <c r="B55" s="12" t="s">
        <v>44</v>
      </c>
      <c r="C55" s="13">
        <v>44322</v>
      </c>
      <c r="D55" s="13">
        <v>44323</v>
      </c>
      <c r="E55" s="12" t="s">
        <v>41</v>
      </c>
      <c r="F55" s="14">
        <v>0</v>
      </c>
      <c r="G55" s="14">
        <v>1</v>
      </c>
    </row>
    <row r="56" spans="1:7" x14ac:dyDescent="0.25">
      <c r="A56" s="12" t="s">
        <v>51</v>
      </c>
      <c r="B56" s="12" t="s">
        <v>43</v>
      </c>
      <c r="C56" s="13">
        <v>44317</v>
      </c>
      <c r="D56" s="13" t="s">
        <v>53</v>
      </c>
      <c r="E56" s="12" t="s">
        <v>37</v>
      </c>
      <c r="F56" s="14">
        <v>16.632000000000001</v>
      </c>
      <c r="G56" s="14">
        <v>0</v>
      </c>
    </row>
    <row r="57" spans="1:7" x14ac:dyDescent="0.25">
      <c r="A57" s="12" t="s">
        <v>51</v>
      </c>
      <c r="B57" s="12" t="s">
        <v>43</v>
      </c>
      <c r="C57" s="13">
        <v>44317</v>
      </c>
      <c r="D57" s="13" t="s">
        <v>53</v>
      </c>
      <c r="E57" s="12" t="s">
        <v>38</v>
      </c>
      <c r="F57" s="14">
        <v>4.3999999999999997E-2</v>
      </c>
      <c r="G57" s="14">
        <v>0</v>
      </c>
    </row>
    <row r="58" spans="1:7" x14ac:dyDescent="0.25">
      <c r="A58" s="12" t="s">
        <v>51</v>
      </c>
      <c r="B58" s="12" t="s">
        <v>43</v>
      </c>
      <c r="C58" s="13">
        <v>44317</v>
      </c>
      <c r="D58" s="13" t="s">
        <v>53</v>
      </c>
      <c r="E58" s="12" t="s">
        <v>39</v>
      </c>
      <c r="F58" s="14">
        <v>40.715000000000003</v>
      </c>
      <c r="G58" s="14">
        <v>0</v>
      </c>
    </row>
    <row r="59" spans="1:7" x14ac:dyDescent="0.25">
      <c r="A59" s="12" t="s">
        <v>51</v>
      </c>
      <c r="B59" s="12" t="s">
        <v>43</v>
      </c>
      <c r="C59" s="13">
        <v>44317</v>
      </c>
      <c r="D59" s="13" t="s">
        <v>53</v>
      </c>
      <c r="E59" s="12" t="s">
        <v>40</v>
      </c>
      <c r="F59" s="14">
        <v>14.762</v>
      </c>
      <c r="G59" s="14">
        <v>0</v>
      </c>
    </row>
    <row r="60" spans="1:7" x14ac:dyDescent="0.25">
      <c r="A60" s="12" t="s">
        <v>51</v>
      </c>
      <c r="B60" s="12" t="s">
        <v>43</v>
      </c>
      <c r="C60" s="13">
        <v>44317</v>
      </c>
      <c r="D60" s="13" t="s">
        <v>53</v>
      </c>
      <c r="E60" s="12" t="s">
        <v>46</v>
      </c>
      <c r="F60" s="14">
        <v>10.679</v>
      </c>
      <c r="G60" s="14">
        <v>0</v>
      </c>
    </row>
    <row r="61" spans="1:7" x14ac:dyDescent="0.25">
      <c r="A61" s="12" t="s">
        <v>51</v>
      </c>
      <c r="B61" s="12" t="s">
        <v>43</v>
      </c>
      <c r="C61" s="13">
        <v>44317</v>
      </c>
      <c r="D61" s="13" t="s">
        <v>53</v>
      </c>
      <c r="E61" s="12" t="s">
        <v>41</v>
      </c>
      <c r="F61" s="14">
        <v>0</v>
      </c>
      <c r="G61" s="14">
        <v>34.579000000000001</v>
      </c>
    </row>
    <row r="62" spans="1:7" x14ac:dyDescent="0.25">
      <c r="A62" s="13" t="s">
        <v>74</v>
      </c>
      <c r="B62" s="13" t="s">
        <v>44</v>
      </c>
      <c r="C62" s="13">
        <v>44348</v>
      </c>
      <c r="D62" s="13" t="s">
        <v>75</v>
      </c>
      <c r="E62" s="12" t="s">
        <v>37</v>
      </c>
      <c r="F62" s="14">
        <v>1.978</v>
      </c>
      <c r="G62" s="14">
        <v>0</v>
      </c>
    </row>
    <row r="63" spans="1:7" x14ac:dyDescent="0.25">
      <c r="A63" s="13" t="s">
        <v>74</v>
      </c>
      <c r="B63" s="13" t="s">
        <v>44</v>
      </c>
      <c r="C63" s="13">
        <v>44348</v>
      </c>
      <c r="D63" s="13" t="s">
        <v>75</v>
      </c>
      <c r="E63" s="12" t="s">
        <v>38</v>
      </c>
      <c r="F63" s="14">
        <v>8.0000000000000002E-3</v>
      </c>
      <c r="G63" s="14">
        <v>0</v>
      </c>
    </row>
    <row r="64" spans="1:7" x14ac:dyDescent="0.25">
      <c r="A64" s="13" t="s">
        <v>74</v>
      </c>
      <c r="B64" s="13" t="s">
        <v>44</v>
      </c>
      <c r="C64" s="13">
        <v>44348</v>
      </c>
      <c r="D64" s="13" t="s">
        <v>75</v>
      </c>
      <c r="E64" s="12" t="s">
        <v>39</v>
      </c>
      <c r="F64" s="14">
        <v>5.4550000000000001</v>
      </c>
      <c r="G64" s="14">
        <v>0</v>
      </c>
    </row>
    <row r="65" spans="1:7" x14ac:dyDescent="0.25">
      <c r="A65" s="13" t="s">
        <v>74</v>
      </c>
      <c r="B65" s="13" t="s">
        <v>44</v>
      </c>
      <c r="C65" s="13">
        <v>44348</v>
      </c>
      <c r="D65" s="13" t="s">
        <v>75</v>
      </c>
      <c r="E65" s="12" t="s">
        <v>40</v>
      </c>
      <c r="F65" s="14">
        <v>4.5999999999999996</v>
      </c>
      <c r="G65" s="14">
        <v>0</v>
      </c>
    </row>
    <row r="66" spans="1:7" x14ac:dyDescent="0.25">
      <c r="A66" s="13" t="s">
        <v>74</v>
      </c>
      <c r="B66" s="13" t="s">
        <v>44</v>
      </c>
      <c r="C66" s="13">
        <v>44348</v>
      </c>
      <c r="D66" s="13" t="s">
        <v>75</v>
      </c>
      <c r="E66" s="12" t="s">
        <v>46</v>
      </c>
      <c r="F66" s="14">
        <v>1.8440000000000001</v>
      </c>
      <c r="G66" s="14">
        <v>0</v>
      </c>
    </row>
    <row r="67" spans="1:7" x14ac:dyDescent="0.25">
      <c r="A67" s="13" t="s">
        <v>74</v>
      </c>
      <c r="B67" s="13" t="s">
        <v>44</v>
      </c>
      <c r="C67" s="13">
        <v>44348</v>
      </c>
      <c r="D67" s="13" t="s">
        <v>75</v>
      </c>
      <c r="E67" s="12" t="s">
        <v>41</v>
      </c>
      <c r="F67" s="14">
        <v>0.86799999999999999</v>
      </c>
      <c r="G67" s="8">
        <v>0.96099999999999997</v>
      </c>
    </row>
    <row r="68" spans="1:7" x14ac:dyDescent="0.25">
      <c r="A68" s="13" t="s">
        <v>74</v>
      </c>
      <c r="B68" s="13" t="s">
        <v>43</v>
      </c>
      <c r="C68" s="13">
        <v>44348</v>
      </c>
      <c r="D68" s="13" t="s">
        <v>75</v>
      </c>
      <c r="E68" s="12" t="s">
        <v>37</v>
      </c>
      <c r="F68" s="14">
        <v>16.699000000000002</v>
      </c>
      <c r="G68" s="14">
        <v>0</v>
      </c>
    </row>
    <row r="69" spans="1:7" x14ac:dyDescent="0.25">
      <c r="A69" s="13" t="s">
        <v>74</v>
      </c>
      <c r="B69" s="13" t="s">
        <v>43</v>
      </c>
      <c r="C69" s="13">
        <v>44348</v>
      </c>
      <c r="D69" s="13" t="s">
        <v>75</v>
      </c>
      <c r="E69" s="12" t="s">
        <v>38</v>
      </c>
      <c r="F69" s="14">
        <v>5.5E-2</v>
      </c>
      <c r="G69" s="14">
        <v>0</v>
      </c>
    </row>
    <row r="70" spans="1:7" x14ac:dyDescent="0.25">
      <c r="A70" s="13" t="s">
        <v>74</v>
      </c>
      <c r="B70" s="13" t="s">
        <v>43</v>
      </c>
      <c r="C70" s="13">
        <v>44348</v>
      </c>
      <c r="D70" s="13" t="s">
        <v>75</v>
      </c>
      <c r="E70" s="12" t="s">
        <v>39</v>
      </c>
      <c r="F70" s="14">
        <v>40.628</v>
      </c>
      <c r="G70" s="14">
        <v>0</v>
      </c>
    </row>
    <row r="71" spans="1:7" x14ac:dyDescent="0.25">
      <c r="A71" s="13" t="s">
        <v>74</v>
      </c>
      <c r="B71" s="13" t="s">
        <v>43</v>
      </c>
      <c r="C71" s="13">
        <v>44348</v>
      </c>
      <c r="D71" s="13" t="s">
        <v>75</v>
      </c>
      <c r="E71" s="12" t="s">
        <v>40</v>
      </c>
      <c r="F71" s="14">
        <v>9.4600000000000009</v>
      </c>
      <c r="G71" s="14">
        <v>0</v>
      </c>
    </row>
    <row r="72" spans="1:7" x14ac:dyDescent="0.25">
      <c r="A72" s="13" t="s">
        <v>74</v>
      </c>
      <c r="B72" s="13" t="s">
        <v>43</v>
      </c>
      <c r="C72" s="13">
        <v>44348</v>
      </c>
      <c r="D72" s="13" t="s">
        <v>75</v>
      </c>
      <c r="E72" s="12" t="s">
        <v>46</v>
      </c>
      <c r="F72" s="14">
        <v>10.044</v>
      </c>
      <c r="G72" s="14">
        <v>0</v>
      </c>
    </row>
    <row r="73" spans="1:7" x14ac:dyDescent="0.25">
      <c r="A73" s="13" t="s">
        <v>74</v>
      </c>
      <c r="B73" s="13" t="s">
        <v>43</v>
      </c>
      <c r="C73" s="13">
        <v>44348</v>
      </c>
      <c r="D73" s="13" t="s">
        <v>75</v>
      </c>
      <c r="E73" s="12" t="s">
        <v>41</v>
      </c>
      <c r="F73" s="14">
        <v>0</v>
      </c>
      <c r="G73" s="8">
        <v>31.646999999999998</v>
      </c>
    </row>
    <row r="74" spans="1:7" x14ac:dyDescent="0.25">
      <c r="A74" s="13" t="s">
        <v>79</v>
      </c>
      <c r="B74" s="13" t="s">
        <v>44</v>
      </c>
      <c r="C74" s="13">
        <v>44378</v>
      </c>
      <c r="D74" s="13" t="s">
        <v>80</v>
      </c>
      <c r="E74" s="12" t="s">
        <v>37</v>
      </c>
      <c r="F74" s="14">
        <v>1.925</v>
      </c>
      <c r="G74" s="14">
        <v>0</v>
      </c>
    </row>
    <row r="75" spans="1:7" x14ac:dyDescent="0.25">
      <c r="A75" s="13" t="s">
        <v>79</v>
      </c>
      <c r="B75" s="13" t="s">
        <v>44</v>
      </c>
      <c r="C75" s="13">
        <v>44378</v>
      </c>
      <c r="D75" s="13" t="s">
        <v>80</v>
      </c>
      <c r="E75" s="12" t="s">
        <v>38</v>
      </c>
      <c r="F75" s="14">
        <v>3.6999999999999998E-2</v>
      </c>
      <c r="G75" s="14">
        <v>0</v>
      </c>
    </row>
    <row r="76" spans="1:7" x14ac:dyDescent="0.25">
      <c r="A76" s="13" t="s">
        <v>79</v>
      </c>
      <c r="B76" s="13" t="s">
        <v>44</v>
      </c>
      <c r="C76" s="13">
        <v>44378</v>
      </c>
      <c r="D76" s="13" t="s">
        <v>80</v>
      </c>
      <c r="E76" s="12" t="s">
        <v>39</v>
      </c>
      <c r="F76" s="14">
        <v>4.8650000000000002</v>
      </c>
      <c r="G76" s="14">
        <v>0</v>
      </c>
    </row>
    <row r="77" spans="1:7" x14ac:dyDescent="0.25">
      <c r="A77" s="13" t="s">
        <v>79</v>
      </c>
      <c r="B77" s="13" t="s">
        <v>44</v>
      </c>
      <c r="C77" s="13">
        <v>44378</v>
      </c>
      <c r="D77" s="13" t="s">
        <v>80</v>
      </c>
      <c r="E77" s="12" t="s">
        <v>40</v>
      </c>
      <c r="F77" s="14">
        <v>4.3929999999999998</v>
      </c>
      <c r="G77" s="14">
        <v>0</v>
      </c>
    </row>
    <row r="78" spans="1:7" x14ac:dyDescent="0.25">
      <c r="A78" s="13" t="s">
        <v>79</v>
      </c>
      <c r="B78" s="13" t="s">
        <v>44</v>
      </c>
      <c r="C78" s="13">
        <v>44378</v>
      </c>
      <c r="D78" s="13" t="s">
        <v>80</v>
      </c>
      <c r="E78" s="12" t="s">
        <v>46</v>
      </c>
      <c r="F78" s="14">
        <v>1.9019999999999999</v>
      </c>
      <c r="G78" s="14">
        <v>0</v>
      </c>
    </row>
    <row r="79" spans="1:7" x14ac:dyDescent="0.25">
      <c r="A79" s="13" t="s">
        <v>79</v>
      </c>
      <c r="B79" s="13" t="s">
        <v>44</v>
      </c>
      <c r="C79" s="13">
        <v>44378</v>
      </c>
      <c r="D79" s="13" t="s">
        <v>80</v>
      </c>
      <c r="E79" s="12" t="s">
        <v>41</v>
      </c>
      <c r="F79" s="14">
        <v>0</v>
      </c>
      <c r="G79" s="8">
        <v>1.0389999999999999</v>
      </c>
    </row>
    <row r="80" spans="1:7" x14ac:dyDescent="0.25">
      <c r="A80" s="13" t="s">
        <v>79</v>
      </c>
      <c r="B80" s="13" t="s">
        <v>43</v>
      </c>
      <c r="C80" s="13">
        <v>44378</v>
      </c>
      <c r="D80" s="13" t="s">
        <v>80</v>
      </c>
      <c r="E80" s="12" t="s">
        <v>37</v>
      </c>
      <c r="F80" s="8">
        <v>17.047999999999998</v>
      </c>
      <c r="G80" s="14">
        <v>0</v>
      </c>
    </row>
    <row r="81" spans="1:7" x14ac:dyDescent="0.25">
      <c r="A81" s="13" t="s">
        <v>79</v>
      </c>
      <c r="B81" s="13" t="s">
        <v>43</v>
      </c>
      <c r="C81" s="13">
        <v>44378</v>
      </c>
      <c r="D81" s="13" t="s">
        <v>80</v>
      </c>
      <c r="E81" s="12" t="s">
        <v>38</v>
      </c>
      <c r="F81" s="8">
        <v>2.3E-2</v>
      </c>
      <c r="G81" s="14">
        <v>0</v>
      </c>
    </row>
    <row r="82" spans="1:7" x14ac:dyDescent="0.25">
      <c r="A82" s="13" t="s">
        <v>79</v>
      </c>
      <c r="B82" s="13" t="s">
        <v>43</v>
      </c>
      <c r="C82" s="13">
        <v>44378</v>
      </c>
      <c r="D82" s="13" t="s">
        <v>80</v>
      </c>
      <c r="E82" s="12" t="s">
        <v>39</v>
      </c>
      <c r="F82" s="8">
        <v>33.139000000000003</v>
      </c>
      <c r="G82" s="14">
        <v>0</v>
      </c>
    </row>
    <row r="83" spans="1:7" x14ac:dyDescent="0.25">
      <c r="A83" s="13" t="s">
        <v>79</v>
      </c>
      <c r="B83" s="13" t="s">
        <v>43</v>
      </c>
      <c r="C83" s="13">
        <v>44378</v>
      </c>
      <c r="D83" s="13" t="s">
        <v>80</v>
      </c>
      <c r="E83" s="12" t="s">
        <v>40</v>
      </c>
      <c r="F83" s="8">
        <v>11.573</v>
      </c>
      <c r="G83" s="14">
        <v>0</v>
      </c>
    </row>
    <row r="84" spans="1:7" x14ac:dyDescent="0.25">
      <c r="A84" s="13" t="s">
        <v>79</v>
      </c>
      <c r="B84" s="13" t="s">
        <v>43</v>
      </c>
      <c r="C84" s="13">
        <v>44378</v>
      </c>
      <c r="D84" s="13" t="s">
        <v>80</v>
      </c>
      <c r="E84" s="12" t="s">
        <v>46</v>
      </c>
      <c r="F84" s="8">
        <v>10.170999999999999</v>
      </c>
      <c r="G84" s="14">
        <v>0</v>
      </c>
    </row>
    <row r="85" spans="1:7" x14ac:dyDescent="0.25">
      <c r="A85" s="13" t="s">
        <v>79</v>
      </c>
      <c r="B85" s="13" t="s">
        <v>43</v>
      </c>
      <c r="C85" s="13">
        <v>44378</v>
      </c>
      <c r="D85" s="13" t="s">
        <v>80</v>
      </c>
      <c r="E85" s="12" t="s">
        <v>41</v>
      </c>
      <c r="F85" s="8">
        <v>0</v>
      </c>
      <c r="G85" s="8">
        <v>33.762</v>
      </c>
    </row>
    <row r="86" spans="1:7" x14ac:dyDescent="0.25">
      <c r="A86" s="13" t="s">
        <v>81</v>
      </c>
      <c r="B86" s="13" t="s">
        <v>44</v>
      </c>
      <c r="C86" s="13">
        <v>44409</v>
      </c>
      <c r="D86" s="13" t="s">
        <v>83</v>
      </c>
      <c r="E86" s="12" t="s">
        <v>37</v>
      </c>
      <c r="F86" s="8">
        <v>2.008</v>
      </c>
      <c r="G86" s="14">
        <v>0</v>
      </c>
    </row>
    <row r="87" spans="1:7" x14ac:dyDescent="0.25">
      <c r="A87" s="13" t="s">
        <v>81</v>
      </c>
      <c r="B87" s="13" t="s">
        <v>44</v>
      </c>
      <c r="C87" s="13">
        <v>44409</v>
      </c>
      <c r="D87" s="13" t="s">
        <v>83</v>
      </c>
      <c r="E87" s="12" t="s">
        <v>38</v>
      </c>
      <c r="F87" s="8">
        <v>3.4000000000000002E-2</v>
      </c>
      <c r="G87" s="14">
        <v>0</v>
      </c>
    </row>
    <row r="88" spans="1:7" x14ac:dyDescent="0.25">
      <c r="A88" s="13" t="s">
        <v>81</v>
      </c>
      <c r="B88" s="13" t="s">
        <v>44</v>
      </c>
      <c r="C88" s="13">
        <v>44409</v>
      </c>
      <c r="D88" s="13" t="s">
        <v>83</v>
      </c>
      <c r="E88" s="12" t="s">
        <v>39</v>
      </c>
      <c r="F88" s="8">
        <v>3.9449999999999998</v>
      </c>
      <c r="G88" s="14">
        <v>0</v>
      </c>
    </row>
    <row r="89" spans="1:7" x14ac:dyDescent="0.25">
      <c r="A89" s="13" t="s">
        <v>81</v>
      </c>
      <c r="B89" s="13" t="s">
        <v>44</v>
      </c>
      <c r="C89" s="13">
        <v>44409</v>
      </c>
      <c r="D89" s="13" t="s">
        <v>83</v>
      </c>
      <c r="E89" s="12" t="s">
        <v>40</v>
      </c>
      <c r="F89" s="8">
        <v>4.0389999999999997</v>
      </c>
      <c r="G89" s="14">
        <v>0</v>
      </c>
    </row>
    <row r="90" spans="1:7" x14ac:dyDescent="0.25">
      <c r="A90" s="13" t="s">
        <v>81</v>
      </c>
      <c r="B90" s="13" t="s">
        <v>44</v>
      </c>
      <c r="C90" s="13">
        <v>44409</v>
      </c>
      <c r="D90" s="13" t="s">
        <v>83</v>
      </c>
      <c r="E90" s="12" t="s">
        <v>46</v>
      </c>
      <c r="F90" s="8">
        <v>1.7350000000000001</v>
      </c>
      <c r="G90" s="14">
        <v>0</v>
      </c>
    </row>
    <row r="91" spans="1:7" x14ac:dyDescent="0.25">
      <c r="A91" s="13" t="s">
        <v>81</v>
      </c>
      <c r="B91" s="13" t="s">
        <v>44</v>
      </c>
      <c r="C91" s="13">
        <v>44409</v>
      </c>
      <c r="D91" s="13" t="s">
        <v>83</v>
      </c>
      <c r="E91" s="12" t="s">
        <v>41</v>
      </c>
      <c r="F91" s="8">
        <v>0</v>
      </c>
      <c r="G91" s="8">
        <v>1.0189999999999999</v>
      </c>
    </row>
    <row r="92" spans="1:7" x14ac:dyDescent="0.25">
      <c r="A92" s="13" t="s">
        <v>81</v>
      </c>
      <c r="B92" s="13" t="s">
        <v>43</v>
      </c>
      <c r="C92" s="13">
        <v>44409</v>
      </c>
      <c r="D92" s="13" t="s">
        <v>83</v>
      </c>
      <c r="E92" s="12" t="s">
        <v>37</v>
      </c>
      <c r="F92" s="8">
        <v>18.628</v>
      </c>
      <c r="G92" s="14">
        <v>0</v>
      </c>
    </row>
    <row r="93" spans="1:7" x14ac:dyDescent="0.25">
      <c r="A93" s="13" t="s">
        <v>81</v>
      </c>
      <c r="B93" s="13" t="s">
        <v>43</v>
      </c>
      <c r="C93" s="13">
        <v>44409</v>
      </c>
      <c r="D93" s="13" t="s">
        <v>83</v>
      </c>
      <c r="E93" s="12" t="s">
        <v>38</v>
      </c>
      <c r="F93" s="8">
        <v>0</v>
      </c>
      <c r="G93" s="14">
        <v>0</v>
      </c>
    </row>
    <row r="94" spans="1:7" x14ac:dyDescent="0.25">
      <c r="A94" s="13" t="s">
        <v>81</v>
      </c>
      <c r="B94" s="13" t="s">
        <v>43</v>
      </c>
      <c r="C94" s="13">
        <v>44409</v>
      </c>
      <c r="D94" s="13" t="s">
        <v>83</v>
      </c>
      <c r="E94" s="12" t="s">
        <v>39</v>
      </c>
      <c r="F94" s="8">
        <v>43.43</v>
      </c>
      <c r="G94" s="14">
        <v>0</v>
      </c>
    </row>
    <row r="95" spans="1:7" x14ac:dyDescent="0.25">
      <c r="A95" s="13" t="s">
        <v>81</v>
      </c>
      <c r="B95" s="13" t="s">
        <v>43</v>
      </c>
      <c r="C95" s="13">
        <v>44409</v>
      </c>
      <c r="D95" s="13" t="s">
        <v>83</v>
      </c>
      <c r="E95" s="12" t="s">
        <v>40</v>
      </c>
      <c r="F95" s="8">
        <v>18.658999999999999</v>
      </c>
      <c r="G95" s="14">
        <v>0</v>
      </c>
    </row>
    <row r="96" spans="1:7" x14ac:dyDescent="0.25">
      <c r="A96" s="13" t="s">
        <v>81</v>
      </c>
      <c r="B96" s="13" t="s">
        <v>43</v>
      </c>
      <c r="C96" s="13">
        <v>44409</v>
      </c>
      <c r="D96" s="13" t="s">
        <v>83</v>
      </c>
      <c r="E96" s="12" t="s">
        <v>46</v>
      </c>
      <c r="F96" s="8">
        <v>10.319000000000001</v>
      </c>
      <c r="G96" s="14">
        <v>0</v>
      </c>
    </row>
    <row r="97" spans="1:7" x14ac:dyDescent="0.25">
      <c r="A97" s="13" t="s">
        <v>81</v>
      </c>
      <c r="B97" s="13" t="s">
        <v>43</v>
      </c>
      <c r="C97" s="13">
        <v>44409</v>
      </c>
      <c r="D97" s="13" t="s">
        <v>83</v>
      </c>
      <c r="E97" s="12" t="s">
        <v>41</v>
      </c>
      <c r="F97" s="8">
        <v>0</v>
      </c>
      <c r="G97" s="8">
        <v>34.081000000000003</v>
      </c>
    </row>
    <row r="98" spans="1:7" x14ac:dyDescent="0.25">
      <c r="A98" s="13" t="s">
        <v>87</v>
      </c>
      <c r="B98" s="13" t="s">
        <v>44</v>
      </c>
      <c r="C98" s="13">
        <v>44440</v>
      </c>
      <c r="D98" s="13" t="s">
        <v>88</v>
      </c>
      <c r="E98" s="12" t="s">
        <v>37</v>
      </c>
      <c r="F98" s="8">
        <v>2.5390000000000001</v>
      </c>
      <c r="G98" s="14">
        <v>0</v>
      </c>
    </row>
    <row r="99" spans="1:7" x14ac:dyDescent="0.25">
      <c r="A99" s="13" t="s">
        <v>87</v>
      </c>
      <c r="B99" s="13" t="s">
        <v>44</v>
      </c>
      <c r="C99" s="13">
        <v>44440</v>
      </c>
      <c r="D99" s="13" t="s">
        <v>88</v>
      </c>
      <c r="E99" s="12" t="s">
        <v>38</v>
      </c>
      <c r="F99" s="8">
        <v>6.7000000000000004E-2</v>
      </c>
      <c r="G99" s="14">
        <v>0</v>
      </c>
    </row>
    <row r="100" spans="1:7" x14ac:dyDescent="0.25">
      <c r="A100" s="13" t="s">
        <v>87</v>
      </c>
      <c r="B100" s="13" t="s">
        <v>44</v>
      </c>
      <c r="C100" s="13">
        <v>44440</v>
      </c>
      <c r="D100" s="13" t="s">
        <v>88</v>
      </c>
      <c r="E100" s="12" t="s">
        <v>39</v>
      </c>
      <c r="F100" s="8">
        <v>5.3970000000000002</v>
      </c>
      <c r="G100" s="14">
        <v>0</v>
      </c>
    </row>
    <row r="101" spans="1:7" x14ac:dyDescent="0.25">
      <c r="A101" s="13" t="s">
        <v>87</v>
      </c>
      <c r="B101" s="13" t="s">
        <v>44</v>
      </c>
      <c r="C101" s="13">
        <v>44440</v>
      </c>
      <c r="D101" s="13" t="s">
        <v>88</v>
      </c>
      <c r="E101" s="12" t="s">
        <v>40</v>
      </c>
      <c r="F101" s="8">
        <v>5.12</v>
      </c>
      <c r="G101" s="14">
        <v>0</v>
      </c>
    </row>
    <row r="102" spans="1:7" x14ac:dyDescent="0.25">
      <c r="A102" s="13" t="s">
        <v>87</v>
      </c>
      <c r="B102" s="13" t="s">
        <v>44</v>
      </c>
      <c r="C102" s="13">
        <v>44440</v>
      </c>
      <c r="D102" s="13" t="s">
        <v>88</v>
      </c>
      <c r="E102" s="12" t="s">
        <v>46</v>
      </c>
      <c r="F102" s="8">
        <v>2.012</v>
      </c>
      <c r="G102" s="14">
        <v>0</v>
      </c>
    </row>
    <row r="103" spans="1:7" x14ac:dyDescent="0.25">
      <c r="A103" s="13" t="s">
        <v>87</v>
      </c>
      <c r="B103" s="13" t="s">
        <v>44</v>
      </c>
      <c r="C103" s="13">
        <v>44440</v>
      </c>
      <c r="D103" s="13" t="s">
        <v>88</v>
      </c>
      <c r="E103" s="12" t="s">
        <v>41</v>
      </c>
      <c r="F103" s="8">
        <v>0</v>
      </c>
      <c r="G103" s="8">
        <v>1.2350000000000001</v>
      </c>
    </row>
    <row r="104" spans="1:7" x14ac:dyDescent="0.25">
      <c r="A104" s="13" t="s">
        <v>87</v>
      </c>
      <c r="B104" s="13" t="s">
        <v>43</v>
      </c>
      <c r="C104" s="13">
        <v>44440</v>
      </c>
      <c r="D104" s="13" t="s">
        <v>88</v>
      </c>
      <c r="E104" s="12" t="s">
        <v>37</v>
      </c>
      <c r="F104" s="8">
        <v>17.013999999999999</v>
      </c>
      <c r="G104" s="14">
        <v>0</v>
      </c>
    </row>
    <row r="105" spans="1:7" x14ac:dyDescent="0.25">
      <c r="A105" s="13" t="s">
        <v>87</v>
      </c>
      <c r="B105" s="13" t="s">
        <v>43</v>
      </c>
      <c r="C105" s="13">
        <v>44440</v>
      </c>
      <c r="D105" s="13" t="s">
        <v>88</v>
      </c>
      <c r="E105" s="12" t="s">
        <v>38</v>
      </c>
      <c r="F105" s="8">
        <v>2.8000000000000001E-2</v>
      </c>
      <c r="G105" s="14">
        <v>0</v>
      </c>
    </row>
    <row r="106" spans="1:7" x14ac:dyDescent="0.25">
      <c r="A106" s="13" t="s">
        <v>87</v>
      </c>
      <c r="B106" s="13" t="s">
        <v>43</v>
      </c>
      <c r="C106" s="13">
        <v>44440</v>
      </c>
      <c r="D106" s="13" t="s">
        <v>88</v>
      </c>
      <c r="E106" s="12" t="s">
        <v>39</v>
      </c>
      <c r="F106" s="8">
        <v>41.613</v>
      </c>
      <c r="G106" s="14">
        <v>0</v>
      </c>
    </row>
    <row r="107" spans="1:7" x14ac:dyDescent="0.25">
      <c r="A107" s="13" t="s">
        <v>87</v>
      </c>
      <c r="B107" s="13" t="s">
        <v>43</v>
      </c>
      <c r="C107" s="13">
        <v>44440</v>
      </c>
      <c r="D107" s="13" t="s">
        <v>88</v>
      </c>
      <c r="E107" s="12" t="s">
        <v>40</v>
      </c>
      <c r="F107" s="8">
        <v>8.36</v>
      </c>
      <c r="G107" s="14">
        <v>0</v>
      </c>
    </row>
    <row r="108" spans="1:7" x14ac:dyDescent="0.25">
      <c r="A108" s="13" t="s">
        <v>87</v>
      </c>
      <c r="B108" s="13" t="s">
        <v>43</v>
      </c>
      <c r="C108" s="13">
        <v>44440</v>
      </c>
      <c r="D108" s="13" t="s">
        <v>88</v>
      </c>
      <c r="E108" s="12" t="s">
        <v>46</v>
      </c>
      <c r="F108" s="8">
        <v>9.0839999999999996</v>
      </c>
      <c r="G108" s="14">
        <v>0</v>
      </c>
    </row>
    <row r="109" spans="1:7" x14ac:dyDescent="0.25">
      <c r="A109" s="13" t="s">
        <v>87</v>
      </c>
      <c r="B109" s="13" t="s">
        <v>43</v>
      </c>
      <c r="C109" s="13">
        <v>44440</v>
      </c>
      <c r="D109" s="13" t="s">
        <v>88</v>
      </c>
      <c r="E109" s="12" t="s">
        <v>41</v>
      </c>
      <c r="F109" s="8">
        <v>0</v>
      </c>
      <c r="G109" s="8">
        <v>35.064999999999998</v>
      </c>
    </row>
    <row r="110" spans="1:7" x14ac:dyDescent="0.25">
      <c r="A110" s="13" t="s">
        <v>89</v>
      </c>
      <c r="B110" s="13" t="s">
        <v>44</v>
      </c>
      <c r="C110" s="13">
        <v>44206</v>
      </c>
      <c r="D110" s="13" t="s">
        <v>90</v>
      </c>
      <c r="E110" s="12" t="s">
        <v>37</v>
      </c>
      <c r="F110" s="8">
        <v>2.028</v>
      </c>
      <c r="G110" s="14">
        <v>0</v>
      </c>
    </row>
    <row r="111" spans="1:7" x14ac:dyDescent="0.25">
      <c r="A111" s="13" t="s">
        <v>89</v>
      </c>
      <c r="B111" s="13" t="s">
        <v>44</v>
      </c>
      <c r="C111" s="13">
        <v>44206</v>
      </c>
      <c r="D111" s="13" t="s">
        <v>90</v>
      </c>
      <c r="E111" s="12" t="s">
        <v>38</v>
      </c>
      <c r="F111" s="8">
        <v>0.124</v>
      </c>
      <c r="G111" s="14">
        <v>0</v>
      </c>
    </row>
    <row r="112" spans="1:7" x14ac:dyDescent="0.25">
      <c r="A112" s="13" t="s">
        <v>89</v>
      </c>
      <c r="B112" s="13" t="s">
        <v>44</v>
      </c>
      <c r="C112" s="13">
        <v>44206</v>
      </c>
      <c r="D112" s="13" t="s">
        <v>90</v>
      </c>
      <c r="E112" s="12" t="s">
        <v>39</v>
      </c>
      <c r="F112" s="8">
        <v>6.3810000000000002</v>
      </c>
      <c r="G112" s="14">
        <v>0</v>
      </c>
    </row>
    <row r="113" spans="1:7" x14ac:dyDescent="0.25">
      <c r="A113" s="13" t="s">
        <v>89</v>
      </c>
      <c r="B113" s="13" t="s">
        <v>44</v>
      </c>
      <c r="C113" s="13">
        <v>44206</v>
      </c>
      <c r="D113" s="13" t="s">
        <v>90</v>
      </c>
      <c r="E113" s="12" t="s">
        <v>40</v>
      </c>
      <c r="F113" s="8">
        <v>5.7389999999999999</v>
      </c>
      <c r="G113" s="14">
        <v>0</v>
      </c>
    </row>
    <row r="114" spans="1:7" x14ac:dyDescent="0.25">
      <c r="A114" s="13" t="s">
        <v>89</v>
      </c>
      <c r="B114" s="13" t="s">
        <v>44</v>
      </c>
      <c r="C114" s="13">
        <v>44206</v>
      </c>
      <c r="D114" s="13" t="s">
        <v>90</v>
      </c>
      <c r="E114" s="12" t="s">
        <v>46</v>
      </c>
      <c r="F114" s="8">
        <v>1.7050000000000001</v>
      </c>
      <c r="G114" s="14">
        <v>0</v>
      </c>
    </row>
    <row r="115" spans="1:7" x14ac:dyDescent="0.25">
      <c r="A115" s="13" t="s">
        <v>89</v>
      </c>
      <c r="B115" s="13" t="s">
        <v>44</v>
      </c>
      <c r="C115" s="13">
        <v>44206</v>
      </c>
      <c r="D115" s="13" t="s">
        <v>90</v>
      </c>
      <c r="E115" s="12" t="s">
        <v>41</v>
      </c>
      <c r="F115" s="8">
        <v>1.0960000000000001</v>
      </c>
      <c r="G115" s="8">
        <v>1.006</v>
      </c>
    </row>
    <row r="116" spans="1:7" x14ac:dyDescent="0.25">
      <c r="A116" s="13" t="s">
        <v>89</v>
      </c>
      <c r="B116" s="13" t="s">
        <v>43</v>
      </c>
      <c r="C116" s="13">
        <v>44206</v>
      </c>
      <c r="D116" s="13" t="s">
        <v>90</v>
      </c>
      <c r="E116" s="12" t="s">
        <v>37</v>
      </c>
      <c r="F116" s="8">
        <v>19.11</v>
      </c>
      <c r="G116" s="14">
        <v>0</v>
      </c>
    </row>
    <row r="117" spans="1:7" x14ac:dyDescent="0.25">
      <c r="A117" s="13" t="s">
        <v>89</v>
      </c>
      <c r="B117" s="13" t="s">
        <v>43</v>
      </c>
      <c r="C117" s="13">
        <v>44206</v>
      </c>
      <c r="D117" s="13" t="s">
        <v>90</v>
      </c>
      <c r="E117" s="12" t="s">
        <v>38</v>
      </c>
      <c r="F117" s="8">
        <v>0</v>
      </c>
      <c r="G117" s="14">
        <v>0</v>
      </c>
    </row>
    <row r="118" spans="1:7" x14ac:dyDescent="0.25">
      <c r="A118" s="13" t="s">
        <v>89</v>
      </c>
      <c r="B118" s="13" t="s">
        <v>43</v>
      </c>
      <c r="C118" s="13">
        <v>44206</v>
      </c>
      <c r="D118" s="13" t="s">
        <v>90</v>
      </c>
      <c r="E118" s="12" t="s">
        <v>39</v>
      </c>
      <c r="F118" s="8">
        <v>43.332999999999998</v>
      </c>
      <c r="G118" s="14">
        <v>0</v>
      </c>
    </row>
    <row r="119" spans="1:7" x14ac:dyDescent="0.25">
      <c r="A119" s="13" t="s">
        <v>89</v>
      </c>
      <c r="B119" s="13" t="s">
        <v>43</v>
      </c>
      <c r="C119" s="13">
        <v>44206</v>
      </c>
      <c r="D119" s="13" t="s">
        <v>90</v>
      </c>
      <c r="E119" s="12" t="s">
        <v>40</v>
      </c>
      <c r="F119" s="8">
        <v>9.6120000000000001</v>
      </c>
      <c r="G119" s="14">
        <v>0</v>
      </c>
    </row>
    <row r="120" spans="1:7" x14ac:dyDescent="0.25">
      <c r="A120" s="13" t="s">
        <v>89</v>
      </c>
      <c r="B120" s="13" t="s">
        <v>43</v>
      </c>
      <c r="C120" s="13">
        <v>44206</v>
      </c>
      <c r="D120" s="13" t="s">
        <v>90</v>
      </c>
      <c r="E120" s="12" t="s">
        <v>46</v>
      </c>
      <c r="F120" s="8">
        <v>10.426</v>
      </c>
      <c r="G120" s="14">
        <v>0</v>
      </c>
    </row>
    <row r="121" spans="1:7" x14ac:dyDescent="0.25">
      <c r="A121" s="13" t="s">
        <v>89</v>
      </c>
      <c r="B121" s="13" t="s">
        <v>43</v>
      </c>
      <c r="C121" s="13">
        <v>44206</v>
      </c>
      <c r="D121" s="13" t="s">
        <v>90</v>
      </c>
      <c r="E121" s="12" t="s">
        <v>41</v>
      </c>
      <c r="F121" s="8">
        <v>0</v>
      </c>
      <c r="G121" s="8">
        <v>37.136000000000003</v>
      </c>
    </row>
    <row r="122" spans="1:7" x14ac:dyDescent="0.25">
      <c r="A122" s="13" t="s">
        <v>91</v>
      </c>
      <c r="B122" s="13" t="s">
        <v>44</v>
      </c>
      <c r="C122" s="13">
        <v>44207</v>
      </c>
      <c r="D122" s="13" t="s">
        <v>93</v>
      </c>
      <c r="E122" s="12" t="s">
        <v>37</v>
      </c>
      <c r="F122" s="8">
        <v>1.706</v>
      </c>
      <c r="G122" s="14">
        <v>0</v>
      </c>
    </row>
    <row r="123" spans="1:7" x14ac:dyDescent="0.25">
      <c r="A123" s="13" t="s">
        <v>91</v>
      </c>
      <c r="B123" s="13" t="s">
        <v>44</v>
      </c>
      <c r="C123" s="13">
        <v>44207</v>
      </c>
      <c r="D123" s="13" t="s">
        <v>93</v>
      </c>
      <c r="E123" s="12" t="s">
        <v>38</v>
      </c>
      <c r="F123" s="8">
        <v>8.0000000000000002E-3</v>
      </c>
      <c r="G123" s="14">
        <v>0</v>
      </c>
    </row>
    <row r="124" spans="1:7" x14ac:dyDescent="0.25">
      <c r="A124" s="13" t="s">
        <v>91</v>
      </c>
      <c r="B124" s="13" t="s">
        <v>44</v>
      </c>
      <c r="C124" s="13">
        <v>44207</v>
      </c>
      <c r="D124" s="13" t="s">
        <v>93</v>
      </c>
      <c r="E124" s="12" t="s">
        <v>39</v>
      </c>
      <c r="F124" s="8">
        <v>4.383</v>
      </c>
      <c r="G124" s="14">
        <v>0</v>
      </c>
    </row>
    <row r="125" spans="1:7" x14ac:dyDescent="0.25">
      <c r="A125" s="13" t="s">
        <v>91</v>
      </c>
      <c r="B125" s="13" t="s">
        <v>44</v>
      </c>
      <c r="C125" s="13">
        <v>44207</v>
      </c>
      <c r="D125" s="13" t="s">
        <v>93</v>
      </c>
      <c r="E125" s="12" t="s">
        <v>40</v>
      </c>
      <c r="F125" s="8">
        <v>3.8119999999999998</v>
      </c>
      <c r="G125" s="14">
        <v>0</v>
      </c>
    </row>
    <row r="126" spans="1:7" x14ac:dyDescent="0.25">
      <c r="A126" s="13" t="s">
        <v>91</v>
      </c>
      <c r="B126" s="13" t="s">
        <v>44</v>
      </c>
      <c r="C126" s="13">
        <v>44207</v>
      </c>
      <c r="D126" s="13" t="s">
        <v>93</v>
      </c>
      <c r="E126" s="12" t="s">
        <v>46</v>
      </c>
      <c r="F126" s="8">
        <v>1.3919999999999999</v>
      </c>
      <c r="G126" s="14">
        <v>0</v>
      </c>
    </row>
    <row r="127" spans="1:7" x14ac:dyDescent="0.25">
      <c r="A127" s="13" t="s">
        <v>91</v>
      </c>
      <c r="B127" s="13" t="s">
        <v>44</v>
      </c>
      <c r="C127" s="13">
        <v>44207</v>
      </c>
      <c r="D127" s="13" t="s">
        <v>93</v>
      </c>
      <c r="E127" s="12" t="s">
        <v>41</v>
      </c>
      <c r="F127" s="8">
        <v>0</v>
      </c>
      <c r="G127" s="8">
        <v>0.876</v>
      </c>
    </row>
    <row r="128" spans="1:7" x14ac:dyDescent="0.25">
      <c r="A128" s="13" t="s">
        <v>91</v>
      </c>
      <c r="B128" s="13" t="s">
        <v>43</v>
      </c>
      <c r="C128" s="13">
        <v>44207</v>
      </c>
      <c r="D128" s="13" t="s">
        <v>93</v>
      </c>
      <c r="E128" s="12" t="s">
        <v>37</v>
      </c>
      <c r="F128" s="8">
        <v>17.385999999999999</v>
      </c>
      <c r="G128" s="14">
        <v>0</v>
      </c>
    </row>
    <row r="129" spans="1:7" x14ac:dyDescent="0.25">
      <c r="A129" s="13" t="s">
        <v>91</v>
      </c>
      <c r="B129" s="13" t="s">
        <v>43</v>
      </c>
      <c r="C129" s="13">
        <v>44207</v>
      </c>
      <c r="D129" s="13" t="s">
        <v>93</v>
      </c>
      <c r="E129" s="12" t="s">
        <v>38</v>
      </c>
      <c r="F129" s="8">
        <v>6.4000000000000001E-2</v>
      </c>
      <c r="G129" s="14">
        <v>0</v>
      </c>
    </row>
    <row r="130" spans="1:7" x14ac:dyDescent="0.25">
      <c r="A130" s="13" t="s">
        <v>91</v>
      </c>
      <c r="B130" s="13" t="s">
        <v>43</v>
      </c>
      <c r="C130" s="13">
        <v>44207</v>
      </c>
      <c r="D130" s="13" t="s">
        <v>93</v>
      </c>
      <c r="E130" s="12" t="s">
        <v>39</v>
      </c>
      <c r="F130" s="8">
        <v>45.043999999999997</v>
      </c>
      <c r="G130" s="14">
        <v>0</v>
      </c>
    </row>
    <row r="131" spans="1:7" x14ac:dyDescent="0.25">
      <c r="A131" s="13" t="s">
        <v>91</v>
      </c>
      <c r="B131" s="13" t="s">
        <v>43</v>
      </c>
      <c r="C131" s="13">
        <v>44207</v>
      </c>
      <c r="D131" s="13" t="s">
        <v>93</v>
      </c>
      <c r="E131" s="12" t="s">
        <v>40</v>
      </c>
      <c r="F131" s="8">
        <v>12.045</v>
      </c>
      <c r="G131" s="14">
        <v>0</v>
      </c>
    </row>
    <row r="132" spans="1:7" x14ac:dyDescent="0.25">
      <c r="A132" s="13" t="s">
        <v>91</v>
      </c>
      <c r="B132" s="13" t="s">
        <v>43</v>
      </c>
      <c r="C132" s="13">
        <v>44207</v>
      </c>
      <c r="D132" s="13" t="s">
        <v>93</v>
      </c>
      <c r="E132" s="12" t="s">
        <v>46</v>
      </c>
      <c r="F132" s="8">
        <v>9.1549999999999994</v>
      </c>
      <c r="G132" s="14">
        <v>0</v>
      </c>
    </row>
    <row r="133" spans="1:7" x14ac:dyDescent="0.25">
      <c r="A133" s="13" t="s">
        <v>91</v>
      </c>
      <c r="B133" s="13" t="s">
        <v>43</v>
      </c>
      <c r="C133" s="13">
        <v>44207</v>
      </c>
      <c r="D133" s="13" t="s">
        <v>93</v>
      </c>
      <c r="E133" s="12" t="s">
        <v>41</v>
      </c>
      <c r="F133" s="8">
        <v>0</v>
      </c>
      <c r="G133" s="8">
        <v>36.308999999999997</v>
      </c>
    </row>
    <row r="134" spans="1:7" x14ac:dyDescent="0.25">
      <c r="A134" s="7" t="s">
        <v>101</v>
      </c>
      <c r="B134" s="13" t="s">
        <v>44</v>
      </c>
      <c r="C134" s="13">
        <v>44208</v>
      </c>
      <c r="D134" s="13" t="s">
        <v>103</v>
      </c>
      <c r="E134" s="12" t="s">
        <v>37</v>
      </c>
      <c r="F134" s="8">
        <v>2.286</v>
      </c>
      <c r="G134" s="14">
        <v>0</v>
      </c>
    </row>
    <row r="135" spans="1:7" x14ac:dyDescent="0.25">
      <c r="A135" s="7" t="s">
        <v>101</v>
      </c>
      <c r="B135" s="13" t="s">
        <v>44</v>
      </c>
      <c r="C135" s="13">
        <v>44208</v>
      </c>
      <c r="D135" s="13" t="s">
        <v>103</v>
      </c>
      <c r="E135" s="12" t="s">
        <v>38</v>
      </c>
      <c r="F135" s="8">
        <v>8.0000000000000002E-3</v>
      </c>
      <c r="G135" s="14">
        <v>0</v>
      </c>
    </row>
    <row r="136" spans="1:7" x14ac:dyDescent="0.25">
      <c r="A136" s="7" t="s">
        <v>101</v>
      </c>
      <c r="B136" s="13" t="s">
        <v>44</v>
      </c>
      <c r="C136" s="13">
        <v>44208</v>
      </c>
      <c r="D136" s="13" t="s">
        <v>103</v>
      </c>
      <c r="E136" s="12" t="s">
        <v>39</v>
      </c>
      <c r="F136" s="8">
        <v>4.6989999999999998</v>
      </c>
      <c r="G136" s="14">
        <v>0</v>
      </c>
    </row>
    <row r="137" spans="1:7" x14ac:dyDescent="0.25">
      <c r="A137" s="7" t="s">
        <v>101</v>
      </c>
      <c r="B137" s="13" t="s">
        <v>44</v>
      </c>
      <c r="C137" s="13">
        <v>44208</v>
      </c>
      <c r="D137" s="13" t="s">
        <v>103</v>
      </c>
      <c r="E137" s="12" t="s">
        <v>40</v>
      </c>
      <c r="F137" s="8">
        <v>4.6920000000000002</v>
      </c>
      <c r="G137" s="14">
        <v>0</v>
      </c>
    </row>
    <row r="138" spans="1:7" x14ac:dyDescent="0.25">
      <c r="A138" s="7" t="s">
        <v>101</v>
      </c>
      <c r="B138" s="13" t="s">
        <v>44</v>
      </c>
      <c r="C138" s="13">
        <v>44208</v>
      </c>
      <c r="D138" s="13" t="s">
        <v>103</v>
      </c>
      <c r="E138" s="12" t="s">
        <v>46</v>
      </c>
      <c r="F138" s="8">
        <v>2.5329999999999999</v>
      </c>
      <c r="G138" s="14">
        <v>0</v>
      </c>
    </row>
    <row r="139" spans="1:7" x14ac:dyDescent="0.25">
      <c r="A139" s="7" t="s">
        <v>101</v>
      </c>
      <c r="B139" s="13" t="s">
        <v>44</v>
      </c>
      <c r="C139" s="13">
        <v>44208</v>
      </c>
      <c r="D139" s="13" t="s">
        <v>103</v>
      </c>
      <c r="E139" s="12" t="s">
        <v>41</v>
      </c>
      <c r="F139" s="8">
        <v>0</v>
      </c>
      <c r="G139" s="8">
        <v>1.1499999999999999</v>
      </c>
    </row>
    <row r="140" spans="1:7" x14ac:dyDescent="0.25">
      <c r="A140" s="7" t="s">
        <v>101</v>
      </c>
      <c r="B140" s="13" t="s">
        <v>43</v>
      </c>
      <c r="C140" s="13">
        <v>44208</v>
      </c>
      <c r="D140" s="13" t="s">
        <v>103</v>
      </c>
      <c r="E140" s="12" t="s">
        <v>37</v>
      </c>
      <c r="F140" s="8">
        <v>15.673999999999999</v>
      </c>
      <c r="G140" s="14">
        <v>0</v>
      </c>
    </row>
    <row r="141" spans="1:7" x14ac:dyDescent="0.25">
      <c r="A141" s="7" t="s">
        <v>101</v>
      </c>
      <c r="B141" s="13" t="s">
        <v>43</v>
      </c>
      <c r="C141" s="13">
        <v>44208</v>
      </c>
      <c r="D141" s="13" t="s">
        <v>103</v>
      </c>
      <c r="E141" s="12" t="s">
        <v>38</v>
      </c>
      <c r="F141" s="8">
        <v>0.13200000000000001</v>
      </c>
      <c r="G141" s="14">
        <v>0</v>
      </c>
    </row>
    <row r="142" spans="1:7" x14ac:dyDescent="0.25">
      <c r="A142" s="7" t="s">
        <v>101</v>
      </c>
      <c r="B142" s="13" t="s">
        <v>43</v>
      </c>
      <c r="C142" s="13">
        <v>44208</v>
      </c>
      <c r="D142" s="13" t="s">
        <v>103</v>
      </c>
      <c r="E142" s="12" t="s">
        <v>39</v>
      </c>
      <c r="F142" s="8">
        <v>54.167000000000002</v>
      </c>
      <c r="G142" s="14">
        <v>0</v>
      </c>
    </row>
    <row r="143" spans="1:7" x14ac:dyDescent="0.25">
      <c r="A143" s="7" t="s">
        <v>101</v>
      </c>
      <c r="B143" s="13" t="s">
        <v>43</v>
      </c>
      <c r="C143" s="13">
        <v>44208</v>
      </c>
      <c r="D143" s="13" t="s">
        <v>103</v>
      </c>
      <c r="E143" s="12" t="s">
        <v>40</v>
      </c>
      <c r="F143" s="8">
        <v>8.5169999999999995</v>
      </c>
      <c r="G143" s="14">
        <v>0</v>
      </c>
    </row>
    <row r="144" spans="1:7" x14ac:dyDescent="0.25">
      <c r="A144" s="7" t="s">
        <v>101</v>
      </c>
      <c r="B144" s="13" t="s">
        <v>43</v>
      </c>
      <c r="C144" s="13">
        <v>44208</v>
      </c>
      <c r="D144" s="13" t="s">
        <v>103</v>
      </c>
      <c r="E144" s="12" t="s">
        <v>46</v>
      </c>
      <c r="F144" s="8">
        <v>7.1769999999999996</v>
      </c>
      <c r="G144" s="14">
        <v>0</v>
      </c>
    </row>
    <row r="145" spans="1:7" x14ac:dyDescent="0.25">
      <c r="A145" s="7" t="s">
        <v>101</v>
      </c>
      <c r="B145" s="13" t="s">
        <v>43</v>
      </c>
      <c r="C145" s="13">
        <v>44208</v>
      </c>
      <c r="D145" s="13" t="s">
        <v>103</v>
      </c>
      <c r="E145" s="12" t="s">
        <v>41</v>
      </c>
      <c r="F145" s="8">
        <v>0</v>
      </c>
      <c r="G145" s="8">
        <v>43.575000000000003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"/>
  <sheetViews>
    <sheetView workbookViewId="0">
      <selection activeCell="J23" sqref="J23"/>
    </sheetView>
  </sheetViews>
  <sheetFormatPr baseColWidth="10" defaultRowHeight="15" x14ac:dyDescent="0.25"/>
  <cols>
    <col min="1" max="1" width="9.140625" customWidth="1"/>
    <col min="2" max="2" width="19.85546875" bestFit="1" customWidth="1"/>
    <col min="3" max="3" width="21.28515625" bestFit="1" customWidth="1"/>
    <col min="4" max="4" width="20" bestFit="1" customWidth="1"/>
    <col min="5" max="5" width="31.5703125" bestFit="1" customWidth="1"/>
    <col min="6" max="6" width="14" customWidth="1"/>
    <col min="7" max="7" width="7.28515625" bestFit="1" customWidth="1"/>
  </cols>
  <sheetData>
    <row r="1" spans="1:9" x14ac:dyDescent="0.25">
      <c r="A1" s="54" t="s">
        <v>1</v>
      </c>
      <c r="B1" s="54" t="s">
        <v>2</v>
      </c>
      <c r="C1" s="55" t="s">
        <v>33</v>
      </c>
      <c r="D1" s="55" t="s">
        <v>34</v>
      </c>
      <c r="E1" s="54" t="s">
        <v>35</v>
      </c>
      <c r="F1" s="56" t="s">
        <v>36</v>
      </c>
      <c r="G1" s="56" t="s">
        <v>0</v>
      </c>
    </row>
    <row r="2" spans="1:9" x14ac:dyDescent="0.25">
      <c r="A2" s="12" t="s">
        <v>56</v>
      </c>
      <c r="B2" s="12" t="s">
        <v>57</v>
      </c>
      <c r="C2" s="13">
        <v>44350</v>
      </c>
      <c r="D2" s="13">
        <v>44351</v>
      </c>
      <c r="E2" s="12" t="s">
        <v>58</v>
      </c>
      <c r="F2" s="57">
        <v>0.38500000000000001</v>
      </c>
      <c r="G2">
        <v>0</v>
      </c>
    </row>
    <row r="3" spans="1:9" x14ac:dyDescent="0.25">
      <c r="A3" s="12" t="s">
        <v>89</v>
      </c>
      <c r="B3" s="12" t="s">
        <v>57</v>
      </c>
      <c r="C3" s="13">
        <v>44387</v>
      </c>
      <c r="D3" s="13">
        <v>44418</v>
      </c>
      <c r="E3" s="12" t="s">
        <v>58</v>
      </c>
      <c r="F3" s="53">
        <v>0.94699999999999995</v>
      </c>
      <c r="G3">
        <v>0</v>
      </c>
    </row>
    <row r="4" spans="1:9" x14ac:dyDescent="0.25">
      <c r="A4" s="12" t="s">
        <v>94</v>
      </c>
      <c r="B4" s="12" t="s">
        <v>95</v>
      </c>
      <c r="C4" s="13">
        <v>44451</v>
      </c>
      <c r="D4" s="13">
        <v>44451</v>
      </c>
      <c r="E4" s="12" t="s">
        <v>58</v>
      </c>
      <c r="F4" s="53">
        <f>154.2/1000</f>
        <v>0.15419999999999998</v>
      </c>
      <c r="G4">
        <v>0</v>
      </c>
      <c r="I4" t="s">
        <v>96</v>
      </c>
    </row>
    <row r="5" spans="1:9" x14ac:dyDescent="0.25">
      <c r="A5" s="12" t="s">
        <v>94</v>
      </c>
      <c r="B5" s="12" t="s">
        <v>57</v>
      </c>
      <c r="C5" s="13">
        <v>44532</v>
      </c>
      <c r="D5" s="13">
        <v>44533</v>
      </c>
      <c r="E5" s="12" t="s">
        <v>99</v>
      </c>
      <c r="F5" s="53">
        <f>157.5/1000</f>
        <v>0.1575</v>
      </c>
    </row>
    <row r="6" spans="1:9" x14ac:dyDescent="0.25">
      <c r="A6" s="12" t="s">
        <v>94</v>
      </c>
      <c r="B6" s="12" t="s">
        <v>57</v>
      </c>
      <c r="C6" s="13">
        <v>44532</v>
      </c>
      <c r="D6" s="13">
        <v>44533</v>
      </c>
      <c r="E6" s="12" t="s">
        <v>100</v>
      </c>
      <c r="F6" s="53">
        <v>0.15</v>
      </c>
    </row>
    <row r="7" spans="1:9" x14ac:dyDescent="0.25">
      <c r="E7" s="12" t="s">
        <v>98</v>
      </c>
      <c r="F7" s="58">
        <f>+SUM(F2:F6)</f>
        <v>1.7936999999999996</v>
      </c>
    </row>
  </sheetData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F2ACC6C5E22641AFB3B5349BE83159" ma:contentTypeVersion="11" ma:contentTypeDescription="Crear nuevo documento." ma:contentTypeScope="" ma:versionID="2cce8f4dd18c79905d466586a4004dd1">
  <xsd:schema xmlns:xsd="http://www.w3.org/2001/XMLSchema" xmlns:xs="http://www.w3.org/2001/XMLSchema" xmlns:p="http://schemas.microsoft.com/office/2006/metadata/properties" xmlns:ns3="a4729286-7831-484f-a19e-6064a0f5702e" xmlns:ns4="4126eee0-89d1-45e3-b40a-601db9fdef4c" targetNamespace="http://schemas.microsoft.com/office/2006/metadata/properties" ma:root="true" ma:fieldsID="eabe91955aa8742141ad51c302c45615" ns3:_="" ns4:_="">
    <xsd:import namespace="a4729286-7831-484f-a19e-6064a0f5702e"/>
    <xsd:import namespace="4126eee0-89d1-45e3-b40a-601db9fdef4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729286-7831-484f-a19e-6064a0f57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26eee0-89d1-45e3-b40a-601db9fdef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7E9B04-C05C-4793-B108-6190C06A4449}">
  <ds:schemaRefs>
    <ds:schemaRef ds:uri="a4729286-7831-484f-a19e-6064a0f5702e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4126eee0-89d1-45e3-b40a-601db9fdef4c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4391F8F-165D-4AD3-B0D7-F7F70CE3A1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729286-7831-484f-a19e-6064a0f5702e"/>
    <ds:schemaRef ds:uri="4126eee0-89d1-45e3-b40a-601db9fdef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A29600-1FFC-47C5-96CB-A058979F73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 REINTEGRO X MATERIAL</vt:lpstr>
      <vt:lpstr>RESUMEN RESIDUOS DETALLADOS</vt:lpstr>
      <vt:lpstr>Porcentaje de materiales</vt:lpstr>
      <vt:lpstr>RESIDUOS POR SERVICIO SICORE</vt:lpstr>
      <vt:lpstr>RESIDUOS ELECTRÓNICOS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Belkys</dc:creator>
  <cp:lastModifiedBy>Teresita Granados</cp:lastModifiedBy>
  <dcterms:created xsi:type="dcterms:W3CDTF">2020-04-08T15:04:58Z</dcterms:created>
  <dcterms:modified xsi:type="dcterms:W3CDTF">2023-07-18T20:58:32Z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0x01010022F2ACC6C5E22641AFB3B5349BE83159</vt:lpwstr>
  </property>
</Properties>
</file>