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Informes de Ejecución\"/>
    </mc:Choice>
  </mc:AlternateContent>
  <xr:revisionPtr revIDLastSave="0" documentId="13_ncr:1_{540A8AEE-2EA7-4D34-94E6-BAA43ED58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gresos" sheetId="5" r:id="rId1"/>
    <sheet name="Programa I- Administración G" sheetId="1" r:id="rId2"/>
    <sheet name="Programa II- Servicios" sheetId="2" r:id="rId3"/>
    <sheet name="Programa III- Inversion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5" l="1"/>
  <c r="D52" i="5"/>
  <c r="D49" i="5"/>
  <c r="D48" i="5"/>
  <c r="D31" i="5" l="1"/>
  <c r="D19" i="5" l="1"/>
  <c r="D53" i="5"/>
  <c r="D41" i="5"/>
  <c r="D40" i="5" s="1"/>
  <c r="D44" i="5"/>
  <c r="D10" i="5" l="1"/>
  <c r="D26" i="5"/>
  <c r="D17" i="5"/>
  <c r="D46" i="5"/>
  <c r="D58" i="5"/>
  <c r="D57" i="5" s="1"/>
  <c r="E43" i="4"/>
  <c r="E42" i="4" s="1"/>
  <c r="E49" i="4"/>
  <c r="E48" i="4" s="1"/>
  <c r="E46" i="4"/>
  <c r="E45" i="4" s="1"/>
  <c r="E71" i="4"/>
  <c r="E70" i="4" s="1"/>
  <c r="E62" i="4"/>
  <c r="E56" i="4"/>
  <c r="E53" i="4"/>
  <c r="E52" i="4" s="1"/>
  <c r="E35" i="4"/>
  <c r="E34" i="4" s="1"/>
  <c r="E32" i="4"/>
  <c r="E30" i="4"/>
  <c r="E28" i="4"/>
  <c r="E26" i="4"/>
  <c r="E24" i="4"/>
  <c r="E19" i="4"/>
  <c r="E16" i="4"/>
  <c r="E10" i="4"/>
  <c r="E8" i="4"/>
  <c r="E84" i="1"/>
  <c r="E72" i="1"/>
  <c r="E52" i="1"/>
  <c r="E28" i="1"/>
  <c r="E27" i="1"/>
  <c r="E26" i="1"/>
  <c r="E79" i="1"/>
  <c r="E89" i="1"/>
  <c r="E87" i="1"/>
  <c r="E69" i="1"/>
  <c r="E65" i="1"/>
  <c r="E63" i="1"/>
  <c r="E60" i="1"/>
  <c r="E48" i="1"/>
  <c r="E46" i="1"/>
  <c r="E44" i="1"/>
  <c r="E40" i="1"/>
  <c r="E34" i="1"/>
  <c r="E30" i="1"/>
  <c r="E24" i="1"/>
  <c r="E23" i="1"/>
  <c r="E21" i="1"/>
  <c r="E20" i="1"/>
  <c r="E19" i="1"/>
  <c r="E18" i="1"/>
  <c r="E17" i="1"/>
  <c r="E10" i="1"/>
  <c r="E9" i="1" s="1"/>
  <c r="E13" i="1"/>
  <c r="E93" i="1"/>
  <c r="E109" i="1" s="1"/>
  <c r="E51" i="4" l="1"/>
  <c r="E78" i="1"/>
  <c r="E55" i="4"/>
  <c r="E73" i="4" s="1"/>
  <c r="E23" i="4"/>
  <c r="E7" i="4"/>
  <c r="E86" i="1"/>
  <c r="E22" i="1"/>
  <c r="E16" i="1"/>
  <c r="E25" i="1"/>
  <c r="E59" i="1"/>
  <c r="E29" i="1"/>
  <c r="E8" i="1" l="1"/>
  <c r="E92" i="1" s="1"/>
  <c r="E38" i="4" l="1"/>
  <c r="E41" i="4" s="1"/>
  <c r="E374" i="2"/>
  <c r="E390" i="2" s="1"/>
  <c r="E364" i="2"/>
  <c r="E349" i="2"/>
  <c r="E330" i="2"/>
  <c r="E326" i="2"/>
  <c r="E329" i="2" s="1"/>
  <c r="E280" i="2"/>
  <c r="E291" i="2"/>
  <c r="E264" i="2"/>
  <c r="E319" i="2"/>
  <c r="E314" i="2"/>
  <c r="E299" i="2"/>
  <c r="E258" i="2"/>
  <c r="E242" i="2"/>
  <c r="E234" i="2"/>
  <c r="E225" i="2"/>
  <c r="E206" i="2"/>
  <c r="E197" i="2"/>
  <c r="E189" i="2"/>
  <c r="E172" i="2"/>
  <c r="E298" i="2" l="1"/>
  <c r="E325" i="2"/>
  <c r="E263" i="2"/>
  <c r="E241" i="2"/>
  <c r="E161" i="2" l="1"/>
  <c r="E132" i="2"/>
  <c r="E150" i="2"/>
  <c r="E84" i="2"/>
  <c r="E118" i="2"/>
  <c r="E102" i="2"/>
  <c r="E33" i="2"/>
  <c r="E83" i="2"/>
  <c r="E25" i="2"/>
  <c r="D15" i="5"/>
  <c r="D14" i="5" s="1"/>
  <c r="D13" i="5" s="1"/>
  <c r="D9" i="5" s="1"/>
  <c r="D8" i="5" s="1"/>
  <c r="D28" i="5"/>
  <c r="D34" i="5"/>
  <c r="D33" i="5" s="1"/>
  <c r="D38" i="5"/>
  <c r="D37" i="5" s="1"/>
  <c r="D36" i="5" s="1"/>
  <c r="E171" i="2" l="1"/>
  <c r="E131" i="2"/>
  <c r="E44" i="2"/>
  <c r="E111" i="1" l="1"/>
  <c r="E118" i="1" s="1"/>
  <c r="E119" i="1" s="1"/>
  <c r="E110" i="1" l="1"/>
  <c r="E37" i="4" l="1"/>
  <c r="E74" i="4" s="1"/>
  <c r="E373" i="2" l="1"/>
  <c r="E205" i="2"/>
  <c r="E391" i="2" l="1"/>
</calcChain>
</file>

<file path=xl/sharedStrings.xml><?xml version="1.0" encoding="utf-8"?>
<sst xmlns="http://schemas.openxmlformats.org/spreadsheetml/2006/main" count="1777" uniqueCount="397">
  <si>
    <t>MUNICIPALIDAD DE HEREDIA</t>
  </si>
  <si>
    <t>0.00.00</t>
  </si>
  <si>
    <t>REMUNERACIONES</t>
  </si>
  <si>
    <t>0.01.00</t>
  </si>
  <si>
    <t>REMUNERACIONES BÁSICAS</t>
  </si>
  <si>
    <t>0.01.01</t>
  </si>
  <si>
    <t>Sueldos para cargos fijos</t>
  </si>
  <si>
    <t>0.01.03</t>
  </si>
  <si>
    <t>Servicios especiales</t>
  </si>
  <si>
    <t>0.01.05</t>
  </si>
  <si>
    <t>Suplencias</t>
  </si>
  <si>
    <t>0.02.00</t>
  </si>
  <si>
    <t>REMUNERACIONES EVENTUALES</t>
  </si>
  <si>
    <t>0.02.01</t>
  </si>
  <si>
    <t>Tiempo extraordinario</t>
  </si>
  <si>
    <t>0.02.05</t>
  </si>
  <si>
    <t>Dietas</t>
  </si>
  <si>
    <t>0.03.00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</si>
  <si>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</si>
  <si>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</si>
  <si>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</si>
  <si>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</si>
  <si>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</si>
  <si>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</si>
  <si>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</si>
  <si>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</si>
  <si>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</si>
  <si>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</si>
  <si>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</si>
  <si>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0.04.00</t>
  </si>
  <si>
    <t>CONTRIBUCIONES PATRONALES AL DESARROLLO Y LA SEGURIDAD SOCIAL</t>
  </si>
  <si>
    <t>0.04.01</t>
  </si>
  <si>
    <t>Contribución Patronal al Seguro de Salud de la Caja Costarricensedel Seguro Social</t>
  </si>
  <si>
    <t>0.04.05</t>
  </si>
  <si>
    <t>Contribución Patronal al Banco Popular y de Desarrollo Comunal</t>
  </si>
  <si>
    <t>0.05.00</t>
  </si>
  <si>
    <t>CONTRIBUCIONES PATRONALES A FONDOS DE PENSIONES Y OTROS FONDOS DE CAPITALIZACIÓN</t>
  </si>
  <si>
    <t>0.05.01</t>
  </si>
  <si>
    <t>Contribución Patronal al Seguro de Pensiones de la Caja Costarricense del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</si>
  <si>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</si>
  <si>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</si>
  <si>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</si>
  <si>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</si>
  <si>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1.00.00</t>
  </si>
  <si>
    <t>SERVICIOS</t>
  </si>
  <si>
    <t>1.02.00</t>
  </si>
  <si>
    <t>SERVICIOS BÁSICOS</t>
  </si>
  <si>
    <t>1.02.01</t>
  </si>
  <si>
    <t>Servicio de agua y alcantarillado</t>
  </si>
  <si>
    <t>1.02.02</t>
  </si>
  <si>
    <t>Servicio de energía eléctrica</t>
  </si>
  <si>
    <t>1.02.04</t>
  </si>
  <si>
    <t>Servicio de telecomunicaciones</t>
  </si>
  <si>
    <t>1.03.00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</si>
  <si>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</si>
  <si>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</si>
  <si>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</si>
  <si>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</si>
  <si>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</si>
  <si>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</si>
  <si>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</si>
  <si>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1.03.06</t>
  </si>
  <si>
    <t>Comisiones y gastos por servicios financieros y comerciales</t>
  </si>
  <si>
    <t>1.03.07</t>
  </si>
  <si>
    <t>Servicios de transferencia electrónica de información</t>
  </si>
  <si>
    <t>1.04.00</t>
  </si>
  <si>
    <t>SERVICIOS DE GESTIÓN Y APOYO</t>
  </si>
  <si>
    <t>1.04.06</t>
  </si>
  <si>
    <t>Servicios generales</t>
  </si>
  <si>
    <t>1.04.99</t>
  </si>
  <si>
    <t>Otros servicios de gestión y apoyo</t>
  </si>
  <si>
    <t>1.05.00</t>
  </si>
  <si>
    <t>GASTOS DE VIAJE Y DE TRANSPORTE</t>
  </si>
  <si>
    <t>1.05.02</t>
  </si>
  <si>
    <t>Viáticos dentro del país</t>
  </si>
  <si>
    <t>1.06.00</t>
  </si>
  <si>
    <t>SEGUROS, REASEGUROS Y OTRAS OBLIGACIONES</t>
  </si>
  <si>
    <t>1.06.01</t>
  </si>
  <si>
    <t>Seguros</t>
  </si>
  <si>
    <t>1.07.00</t>
  </si>
  <si>
    <t>CAPACITACIÓN Y PROTOCOLO</t>
  </si>
  <si>
    <t>1.07.01</t>
  </si>
  <si>
    <t>Actividades de capacitación</t>
  </si>
  <si>
    <t>1.07.02</t>
  </si>
  <si>
    <t>Actividades protocolarias y sociales</t>
  </si>
  <si>
    <t>1.07.03</t>
  </si>
  <si>
    <t>Gastos de representación institucional</t>
  </si>
  <si>
    <t>1.08.00</t>
  </si>
  <si>
    <t>MANTENIMIENTO Y REPARACIÓN</t>
  </si>
  <si>
    <t>1.08.01</t>
  </si>
  <si>
    <t>Mantenimiento de edificios, locales y terrenos</t>
  </si>
  <si>
    <t>1.08.05</t>
  </si>
  <si>
    <t>Mantenimiento y reparación de equipo de transporte</t>
  </si>
  <si>
    <t>1.08.07</t>
  </si>
  <si>
    <t>Mantenimiento y reparación de equipo y mobiliario de oficina</t>
  </si>
  <si>
    <t>1.08.08</t>
  </si>
  <si>
    <t>Mantenimiento y reparación de equipo de cómputo y sistemas de información</t>
  </si>
  <si>
    <t>2.00.00</t>
  </si>
  <si>
    <t>MATERIALES Y SUMINISTROS</t>
  </si>
  <si>
    <t>2.01.00</t>
  </si>
  <si>
    <t>PRODUCTOS QUÍMICOS Y CONEXOS</t>
  </si>
  <si>
    <t>2.01.01</t>
  </si>
  <si>
    <t>Combustibles y lubricantes</t>
  </si>
  <si>
    <t>2.01.04</t>
  </si>
  <si>
    <t>Tintas, pinturas y diluyentes</t>
  </si>
  <si>
    <t>2.02.00</t>
  </si>
  <si>
    <t>ALIMENTOS Y PRODUCTOS AGROPECUARIOS</t>
  </si>
  <si>
    <t>2.02.03</t>
  </si>
  <si>
    <t>Alimentos y bebidas</t>
  </si>
  <si>
    <t>2.03.00</t>
  </si>
  <si>
    <t>MATERIALES Y PRODUCTOS DE USO EN LA CONSTRUCCIÓN Y MANTENIMIENTO</t>
  </si>
  <si>
    <t>2.03.01</t>
  </si>
  <si>
    <t>Materiales y productos metálicos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</si>
  <si>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</si>
  <si>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</si>
  <si>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</si>
  <si>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</si>
  <si>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</si>
  <si>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</si>
  <si>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2.04.01</t>
  </si>
  <si>
    <t>Herramientas e instrumentos</t>
  </si>
  <si>
    <t>2.04.02</t>
  </si>
  <si>
    <t>Repuestos y accesorios</t>
  </si>
  <si>
    <t>2.99.00</t>
  </si>
  <si>
    <t>ÚTILES, MATERIALES Y SUMINISTROS DIVERSOS</t>
  </si>
  <si>
    <t>2.99.01</t>
  </si>
  <si>
    <t>Útiles y materiales de oficina y cómputo</t>
  </si>
  <si>
    <t>2.99.03</t>
  </si>
  <si>
    <t>Productos de papel, cartón e impresos</t>
  </si>
  <si>
    <t>2.99.04</t>
  </si>
  <si>
    <t>Textiles y vestuario</t>
  </si>
  <si>
    <t>2.99.05</t>
  </si>
  <si>
    <t>Útiles y materiales de limpieza</t>
  </si>
  <si>
    <t>2.99.07</t>
  </si>
  <si>
    <t>Útiles y materiales de cocina y comedor</t>
  </si>
  <si>
    <t>5.00.00</t>
  </si>
  <si>
    <t>BIENES DURADEROS</t>
  </si>
  <si>
    <t>5.01.00</t>
  </si>
  <si>
    <t>MAQUINARIA, EQUIPO Y MOBILIARIO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</si>
  <si>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</si>
  <si>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</si>
  <si>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</si>
  <si>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</si>
  <si>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</si>
  <si>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</si>
  <si>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</si>
  <si>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</si>
  <si>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6.00.00</t>
  </si>
  <si>
    <t>TRANSFERENCIAS CORRIENTES</t>
  </si>
  <si>
    <t>6.03.00</t>
  </si>
  <si>
    <t>PRESTACIONES</t>
  </si>
  <si>
    <t>6.03.01</t>
  </si>
  <si>
    <t>Prestaciones legales</t>
  </si>
  <si>
    <t>6.06.00</t>
  </si>
  <si>
    <t>OTRAS TRANSFERENCIAS CORRIENTES AL SECTOR PRIVADO</t>
  </si>
  <si>
    <t>6.06.01</t>
  </si>
  <si>
    <t>Indemnizaciones</t>
  </si>
  <si>
    <t>6.06.02</t>
  </si>
  <si>
    <t>Reintegros o devoluciones</t>
  </si>
  <si>
    <t>INFORME DE EJECUCIÓN PRESUPUESTARIA</t>
  </si>
  <si>
    <t>PROGRAMA I: ADMINISTRACIÓN GENERAL</t>
  </si>
  <si>
    <t>Monto Ejecutado</t>
  </si>
  <si>
    <t>ASEO DE VÍAS Y SITIOS PÚBLICOS</t>
  </si>
  <si>
    <t>RECOLECCIÓN DE BASURA</t>
  </si>
  <si>
    <t>MANTENIMIENTO DE CAMINOS Y CALLES</t>
  </si>
  <si>
    <t>1.08.04</t>
  </si>
  <si>
    <t>Mantenimiento y reparación de maquinaria y equipo de producción</t>
  </si>
  <si>
    <t>2.03.02</t>
  </si>
  <si>
    <t>Materiales y productos minerales y asfálticos</t>
  </si>
  <si>
    <t>2.03.03</t>
  </si>
  <si>
    <t>Madera y sus derivados</t>
  </si>
  <si>
    <t>CEMENTERIOS</t>
  </si>
  <si>
    <t>2.01.99</t>
  </si>
  <si>
    <t>Otros productos químicos y conexos</t>
  </si>
  <si>
    <t>PARQUES Y OBRAS DE ORNATO</t>
  </si>
  <si>
    <t>MERCADOS, PLAZAS Y FERIAS</t>
  </si>
  <si>
    <t>Mantenimiento y reparación de otros equipos</t>
  </si>
  <si>
    <t>SERVICIOS SOCIALES Y COMPLEMENTARIOS</t>
  </si>
  <si>
    <t>1.04.04</t>
  </si>
  <si>
    <t>Servicios en ciencias económicas y sociales</t>
  </si>
  <si>
    <t>ESTACIONAMIENTOS Y TERMINALES</t>
  </si>
  <si>
    <t>MANTENIMIENTO DE EDIFICIOS</t>
  </si>
  <si>
    <t>SEGURIDAD Y VIGILANCIA EN LA COMUNIDAD</t>
  </si>
  <si>
    <t>1.04.01</t>
  </si>
  <si>
    <t>Servicios médicos y de laboratorio</t>
  </si>
  <si>
    <t>1.09.00</t>
  </si>
  <si>
    <t>IMPUESTOS</t>
  </si>
  <si>
    <t>1.09.99</t>
  </si>
  <si>
    <t>Otros impuestos</t>
  </si>
  <si>
    <t>2.02.04</t>
  </si>
  <si>
    <t>Alimentos para animales</t>
  </si>
  <si>
    <t>PROTECCIÓN DEL MEDIO AMBIENTE</t>
  </si>
  <si>
    <t>COMPLEJOS TURÍSTICOS</t>
  </si>
  <si>
    <t>Monto</t>
  </si>
  <si>
    <t>PROGRAMA II:SERVICIOS COMUNALES</t>
  </si>
  <si>
    <t xml:space="preserve"> RECOLECCIÓN DE BASURA</t>
  </si>
  <si>
    <t xml:space="preserve"> MERCADOS, PLAZAS Y FERIAS</t>
  </si>
  <si>
    <t xml:space="preserve"> COMPLEJOS TURÍSTICOS</t>
  </si>
  <si>
    <t xml:space="preserve"> MANTENIMIENTO DE EDIFICIOS</t>
  </si>
  <si>
    <t xml:space="preserve"> PROTECCIÓN DEL MEDIO AMBIENTE</t>
  </si>
  <si>
    <t>PROGRAMA III: INVERSIONES</t>
  </si>
  <si>
    <t>Dirección técnica y estudios</t>
  </si>
  <si>
    <t>OTROS FONDOS E INVERSIONES (Programa 3)</t>
  </si>
  <si>
    <t>3.00.00</t>
  </si>
  <si>
    <t>INTERESES Y COMISIONES</t>
  </si>
  <si>
    <t>3.02.00</t>
  </si>
  <si>
    <t>INTERESES SOBRE PRÉSTAMOS</t>
  </si>
  <si>
    <t>3.02.06</t>
  </si>
  <si>
    <t>Intereses sobre préstamos de Instituciones Públicas Financieras</t>
  </si>
  <si>
    <t>7.00.00</t>
  </si>
  <si>
    <t>TRANSFERENCIAS DE CAPITAL</t>
  </si>
  <si>
    <t>7.01.00</t>
  </si>
  <si>
    <t>TRANSFERENCIAS DE CAPITAL AL SECTOR PÚBLICO</t>
  </si>
  <si>
    <t>7.01.03</t>
  </si>
  <si>
    <t>Transferencias de capital a Instituciones Descentralizadas no Empresariales</t>
  </si>
  <si>
    <t>7.03.00</t>
  </si>
  <si>
    <t>TRANSFERENCIAS DE CAPITAL A ENTIDADES PRIVADAS SIN FINES DE LUCRO</t>
  </si>
  <si>
    <t>7.03.01</t>
  </si>
  <si>
    <t>Transferencias de capital a asociaciones</t>
  </si>
  <si>
    <t>8.00.00</t>
  </si>
  <si>
    <t>AMORTIZACION</t>
  </si>
  <si>
    <t>8.02.00</t>
  </si>
  <si>
    <t>AMORTIZACIÓN DE PRÉSTAMOS</t>
  </si>
  <si>
    <t>8.02.06</t>
  </si>
  <si>
    <t>Amortización de préstamos de Instituciones Públicas Financieras</t>
  </si>
  <si>
    <t>Vías de comunicación terrestre</t>
  </si>
  <si>
    <t>Otras construcciones, adiciones y mejoras</t>
  </si>
  <si>
    <t>5.02.02</t>
  </si>
  <si>
    <t xml:space="preserve">Administración General </t>
  </si>
  <si>
    <t>Auditoria</t>
  </si>
  <si>
    <t xml:space="preserve"> Administración General </t>
  </si>
  <si>
    <t>Descripción</t>
  </si>
  <si>
    <t>Auditoría</t>
  </si>
  <si>
    <t xml:space="preserve"> Otros Fondos e Inversiones</t>
  </si>
  <si>
    <t xml:space="preserve"> Otras construcciones, adiciones y mejoras</t>
  </si>
  <si>
    <t xml:space="preserve"> Vías de comunicación terrestre</t>
  </si>
  <si>
    <t>5.02.00</t>
  </si>
  <si>
    <t>CONSTRUCCIONES, ADICIONES Y MEJORAS</t>
  </si>
  <si>
    <t>5.02.99</t>
  </si>
  <si>
    <t xml:space="preserve">Otros Fondos e Inversiones </t>
  </si>
  <si>
    <t>Otros Fondos e Inversiones</t>
  </si>
  <si>
    <t xml:space="preserve">OTROS FONDOS E INVERSIONES </t>
  </si>
  <si>
    <t>Total General Programa III: Inversiones</t>
  </si>
  <si>
    <t>Total General Programa II: Servicios Comunales</t>
  </si>
  <si>
    <t>Total General Programa I: Administración General</t>
  </si>
  <si>
    <t>Registro de Deudas, Fondos y Transferencias</t>
  </si>
  <si>
    <t>Transferencias corrientes a Instituciones Descentralizadas no Empresariales</t>
  </si>
  <si>
    <t>6.01.03</t>
  </si>
  <si>
    <t>Juntas de Educación (10% IBI)</t>
  </si>
  <si>
    <t>TRANSFERENCIAS CORRIENTES AL SECTOR PUBLICO</t>
  </si>
  <si>
    <t>6.01.00</t>
  </si>
  <si>
    <t>Transferencias corrientes a Gobiernos Locales</t>
  </si>
  <si>
    <t>6.01.04</t>
  </si>
  <si>
    <t>6.04.04</t>
  </si>
  <si>
    <t>TRANSFERENCIAS CORRIENTES A ENTIDADES PRIVADAS SIN FINES DE LUCRO</t>
  </si>
  <si>
    <t>6,04,04</t>
  </si>
  <si>
    <t>Comité Cantonal de Deportes y Recreación de Heredia</t>
  </si>
  <si>
    <t>Orquesta Sinfónica Municipal de Heredia</t>
  </si>
  <si>
    <t>Junta de Educación Escuela Nuevo Horizonte.</t>
  </si>
  <si>
    <t>Junta de Educación Escuela  Joaquín Lizano</t>
  </si>
  <si>
    <t>Junta de Educación Escuela Mercedes Sur</t>
  </si>
  <si>
    <t>Junta de Educación Escuela Los Lagos</t>
  </si>
  <si>
    <t>Asociación de Desarrollo Integral Barrio Corazón de Jesús</t>
  </si>
  <si>
    <t xml:space="preserve">Asociación de Desarrollo Integral Cubujuquí </t>
  </si>
  <si>
    <t>Asociación de Desarrollo Integral Mercedes Norte y Barrio España</t>
  </si>
  <si>
    <t>Asociación de Desarrollo Integral Ciudadela Bernardo Benavides</t>
  </si>
  <si>
    <t>Asociación de Desarrollo Integral de San Rafael de Vara Blanca</t>
  </si>
  <si>
    <t xml:space="preserve">Asociación de Desarrollo Específica para la administración de áreas comunales del Residencial  Árbol de Plata   </t>
  </si>
  <si>
    <t>1.0.0.0.00.00.0.0.000</t>
  </si>
  <si>
    <t>INGRESOS CORRIENTES</t>
  </si>
  <si>
    <t>1.1.0.0.00.00.0.0.000</t>
  </si>
  <si>
    <t>INGRESOS TRIBUTARIOS</t>
  </si>
  <si>
    <t>1.1.2.0.00.00.0.0.000</t>
  </si>
  <si>
    <t>IMPUESTOS SOBRE LA PROPIEDAD</t>
  </si>
  <si>
    <t>1.1.2.1.00.00.0.0.000</t>
  </si>
  <si>
    <t>Impuesto sobre la propiedad de bienes inmuebles</t>
  </si>
  <si>
    <t>1.1.2.4.00.00.0.0.000</t>
  </si>
  <si>
    <t>Impuesto sobre los traspasos de bienes inmuebles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</si>
  <si>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</si>
  <si>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</si>
  <si>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</si>
  <si>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</si>
  <si>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1.1.3.2.01.00.0.0.000</t>
  </si>
  <si>
    <t>IMPUESTOS ESPECIFICOS SOBRE LA PRODUCCION Y CONSUMO DE BIENES</t>
  </si>
  <si>
    <t>1.1.3.2.01.05.0.0.000</t>
  </si>
  <si>
    <t>Impuestos específicos sobre la construcción</t>
  </si>
  <si>
    <t>1.1.3.2.02.00.0.0.000</t>
  </si>
  <si>
    <t>IMPUESTOS ESPECIFICOS SOBRE LA PRODUCCION Y CONSUMO DE SERVICIOS</t>
  </si>
  <si>
    <t>1.1.3.2.02.03.0.0.000</t>
  </si>
  <si>
    <t>Impuestos específicos a los servicios de diversión y esparcimiento</t>
  </si>
  <si>
    <t>1.1.3.3.00.00.0.0.000</t>
  </si>
  <si>
    <t>OTROS IMPUESTOS A LOS BIENES Y SERVICIOS</t>
  </si>
  <si>
    <t>1.1.3.3.01.00.0.0.000</t>
  </si>
  <si>
    <t>Licencias profesionales, comerciales y otros permisos</t>
  </si>
  <si>
    <t>1.1.9.0.00.00.0.0.000</t>
  </si>
  <si>
    <t>OTROS INGRESOS TRIBUTARIOS</t>
  </si>
  <si>
    <t>1.1.9.1.00.00.0.0.000</t>
  </si>
  <si>
    <t>IMPUESTO DE TIMBRES</t>
  </si>
  <si>
    <t>1.3.0.0.00.00.0.0.000</t>
  </si>
  <si>
    <t>INGRESOS NO TRIBUTARIOS</t>
  </si>
  <si>
    <t>1.3.1.0.00.00.0.0.000</t>
  </si>
  <si>
    <t>VENTA DE BIENES Y SERVICIOS</t>
  </si>
  <si>
    <t>1.3.1.2.00.00.0.0.000</t>
  </si>
  <si>
    <t>VENTA DE SERVICIOS</t>
  </si>
  <si>
    <t>1.3.1.2.04.00.0.0.000</t>
  </si>
  <si>
    <t>ALQUILERES</t>
  </si>
  <si>
    <t>1.3.1.2.04.01.0.0.000</t>
  </si>
  <si>
    <t>Alquiler de edificios e instalaciones</t>
  </si>
  <si>
    <t>1.3.1.2.05.00.0.0.000</t>
  </si>
  <si>
    <t>SERVICIOS COMUNITARIOS</t>
  </si>
  <si>
    <t>1.3.1.2.05.03.0.0.000</t>
  </si>
  <si>
    <t>Servicios de cementerio</t>
  </si>
  <si>
    <t>1.3.1.2.05.04.0.0.000</t>
  </si>
  <si>
    <t>Servicios de saneamiento ambiental</t>
  </si>
  <si>
    <t>1.3.1.2.09.00.0.0.000</t>
  </si>
  <si>
    <t>OTROS SERVICIOS</t>
  </si>
  <si>
    <t>1.3.1.2.09.09.0.0.000</t>
  </si>
  <si>
    <t>Venta de otros servicios</t>
  </si>
  <si>
    <t>1.3.1.3.00.00.0.0.000</t>
  </si>
  <si>
    <t>DERECHOS ADMINISTRATIV0S</t>
  </si>
  <si>
    <t>1.3.1.3.01.00.0.0.000</t>
  </si>
  <si>
    <t>DERECHOS ADMINISTRATIVOS A LOS SERVICIOS DE TRANSPORTE</t>
  </si>
  <si>
    <t>1.3.1.3.01.01.0.0.000</t>
  </si>
  <si>
    <t>Derechos administrativos a los servicios de transporte por carretera</t>
  </si>
  <si>
    <t>1.3.2.0.00.00.0.0.000</t>
  </si>
  <si>
    <t>INGRESOS DE LA PROPIEDAD</t>
  </si>
  <si>
    <t>1.3.2.3.00.00.0.0.000</t>
  </si>
  <si>
    <t>RENTA DE ACTIVOS FINANCIEROS</t>
  </si>
  <si>
    <t>1.3.2.3.01.00.0.0.000</t>
  </si>
  <si>
    <t>INTERESES SOBRE TÍTULOS VALORES</t>
  </si>
  <si>
    <t>1.3.2.3.01.06.0.0.000</t>
  </si>
  <si>
    <t>Intereses sobre títulos valores de Instituciones Públicas Financieras</t>
  </si>
  <si>
    <t>1.3.3.0.00.00.0.0.000</t>
  </si>
  <si>
    <t>MULTAS, SANCIONES, REMATES Y CONFISCACIONES</t>
  </si>
  <si>
    <t>1.3.3.1.00.00.0.0.000</t>
  </si>
  <si>
    <t>MULTAS Y SANCIONES</t>
  </si>
  <si>
    <t>1.3.3.1.01.00.0.0.000</t>
  </si>
  <si>
    <t>Multas de tránsito</t>
  </si>
  <si>
    <t>1.3.3.1.09.00.0.0.000</t>
  </si>
  <si>
    <t>Otras multas</t>
  </si>
  <si>
    <t>1.3.4.0.00.00.0.0.000</t>
  </si>
  <si>
    <t>INTERESES MORATORIOS</t>
  </si>
  <si>
    <t>1.3.4.1.00.00.0.0.000</t>
  </si>
  <si>
    <t>Intereses moratorios por atraso en pago de impuesto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</si>
  <si>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</si>
  <si>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</si>
  <si>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</si>
  <si>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</si>
  <si>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</si>
  <si>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</si>
  <si>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SUPERÁVITESPECIFICO</t>
  </si>
  <si>
    <t>OTROS INGRESOS NO TRIBUTARIOS</t>
  </si>
  <si>
    <t>1.3.9.0.00.00.0.0.000</t>
  </si>
  <si>
    <t>1.3.9.1.00.00.0.0.000</t>
  </si>
  <si>
    <t>Otros productos químicos</t>
  </si>
  <si>
    <t>Alquiler de maquinaria, equipo y mobiliario</t>
  </si>
  <si>
    <t>1.01.00</t>
  </si>
  <si>
    <t>1.01.02</t>
  </si>
  <si>
    <t>1.08.88</t>
  </si>
  <si>
    <t>SERVICIOS DIVERSOS</t>
  </si>
  <si>
    <t>Deducibles</t>
  </si>
  <si>
    <t>1.99.00</t>
  </si>
  <si>
    <t>1.99.05</t>
  </si>
  <si>
    <t>Útiles y materiales de resguardo y seguridad</t>
  </si>
  <si>
    <t>2.99.06</t>
  </si>
  <si>
    <t>PRIMER TRIMESTRE 2021</t>
  </si>
  <si>
    <t>Servicios en ciencias económicas y</t>
  </si>
  <si>
    <t>Mantenimiento y reparación de equipo de comunicación</t>
  </si>
  <si>
    <t>1.08.06</t>
  </si>
  <si>
    <t>BIENES DURADEROS DIVERSOS</t>
  </si>
  <si>
    <t>5.99.00</t>
  </si>
  <si>
    <t>Bienes intangibles</t>
  </si>
  <si>
    <t>5.99.03</t>
  </si>
  <si>
    <t>Instalación de mallas tipo ciclón en áreas públicas</t>
  </si>
  <si>
    <t>Construcción de Tapias por Demanda para Diferentes Áreas Públicas del Cantón</t>
  </si>
  <si>
    <t>5.04.00</t>
  </si>
  <si>
    <t>5.04.99</t>
  </si>
  <si>
    <t>5.05.00</t>
  </si>
  <si>
    <t>5.05.99</t>
  </si>
  <si>
    <t>Reintegros en efectivo</t>
  </si>
  <si>
    <t>1.4.0.0.00.00.0.0.000</t>
  </si>
  <si>
    <t xml:space="preserve">1.4.1.0.00.00.0.0.000	</t>
  </si>
  <si>
    <t>TRANSFERENCIAS CORRIENTES DEL SECTOR PUBLICO</t>
  </si>
  <si>
    <t>1.4.1.3.00.00.0.0.000</t>
  </si>
  <si>
    <t>Transferencias corrientes de Instituciones Descentralizadas no Empresariales</t>
  </si>
  <si>
    <t>Transferencias corrientes de Órganos Desconcentrados</t>
  </si>
  <si>
    <t>2.4.1.0.00.00.0.0.000</t>
  </si>
  <si>
    <t>INGRESOS DE CAPITAL</t>
  </si>
  <si>
    <t>2.4.0.0.00.00.0.0.000</t>
  </si>
  <si>
    <t>TRANSFERENCIAS DE CAPITAL DEL SECTOR PUBLICO</t>
  </si>
  <si>
    <t>2.4.1.1.00.00.0.0.000</t>
  </si>
  <si>
    <t>Transferencias de capital del Gobierno Central</t>
  </si>
  <si>
    <t>2.4.1.3.00.00.0.0.000</t>
  </si>
  <si>
    <t>Transferencias de capital de Instituciones Descentralizadas no Empresariales</t>
  </si>
  <si>
    <t>Mantenimiento de edificios y locales</t>
  </si>
  <si>
    <t>Suministro, Acarreo, Colocación y  Acabado Final de Capetas Asfálticas en Distintos Lugares del Cantón</t>
  </si>
  <si>
    <t>Instalación de Juegos Infantiles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</si>
</sst>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&quot;₡&quot;#,##0.00"/>
    <numFmt numFmtId="166" formatCode="_-* #,##0.00_-;\-* #,##0.00_-;_-* &quot;-&quot;_-;_-@_-"/>
    <numFmt numFmtId="167" formatCode="&quot;₡&quot;#,##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sz val="9"/>
      <color rgb="FF404040"/>
      <name val="&amp;quot"/>
    </font>
    <font>
      <b/>
      <sz val="9"/>
      <color rgb="FF404040"/>
      <name val="&amp;quot"/>
    </font>
    <font>
      <b/>
      <sz val="10"/>
      <color rgb="FF404040"/>
      <name val="&amp;quot"/>
    </font>
    <font>
      <sz val="10"/>
      <color rgb="FF404040"/>
      <name val="&amp;quot"/>
    </font>
    <font>
      <sz val="10"/>
      <color rgb="FF404040"/>
      <name val="Segoe UI"/>
      <family val="2"/>
    </font>
    <font>
      <sz val="9"/>
      <name val="&amp;quot"/>
    </font>
    <font>
      <sz val="9"/>
      <color rgb="FF40404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E0E0E0"/>
      </bottom>
      <diagonal/>
    </border>
    <border>
      <left/>
      <right/>
      <top style="medium">
        <color rgb="FFF2F2F2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E0E0E0"/>
      </top>
      <bottom style="medium">
        <color rgb="FFE0E0E0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/>
      <bottom/>
      <diagonal/>
    </border>
    <border>
      <left style="medium">
        <color rgb="FFF2F2F2"/>
      </left>
      <right/>
      <top style="medium">
        <color rgb="FFE0E0E0"/>
      </top>
      <bottom/>
      <diagonal/>
    </border>
    <border>
      <left/>
      <right/>
      <top style="medium">
        <color rgb="FFE0E0E0"/>
      </top>
      <bottom/>
      <diagonal/>
    </border>
    <border>
      <left style="medium">
        <color rgb="FFF2F2F2"/>
      </left>
      <right style="medium">
        <color rgb="FFE0E0E0"/>
      </right>
      <top/>
      <bottom style="medium">
        <color rgb="FFE0E0E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 inden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 inden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0" fillId="3" borderId="0" xfId="1" applyFont="1" applyFill="1"/>
    <xf numFmtId="0" fontId="5" fillId="5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 wrapText="1"/>
    </xf>
    <xf numFmtId="164" fontId="6" fillId="5" borderId="10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/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6" fillId="3" borderId="4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 applyAlignment="1">
      <alignment horizontal="center" vertical="center" wrapText="1"/>
    </xf>
    <xf numFmtId="167" fontId="5" fillId="5" borderId="1" xfId="1" applyNumberFormat="1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 vertical="center" wrapText="1"/>
    </xf>
    <xf numFmtId="167" fontId="7" fillId="2" borderId="10" xfId="1" applyNumberFormat="1" applyFont="1" applyFill="1" applyBorder="1" applyAlignment="1">
      <alignment horizontal="center" vertical="center" wrapText="1"/>
    </xf>
    <xf numFmtId="167" fontId="7" fillId="2" borderId="1" xfId="1" applyNumberFormat="1" applyFont="1" applyFill="1" applyBorder="1" applyAlignment="1">
      <alignment horizontal="center" vertical="center" wrapText="1"/>
    </xf>
    <xf numFmtId="167" fontId="7" fillId="2" borderId="11" xfId="1" applyNumberFormat="1" applyFont="1" applyFill="1" applyBorder="1" applyAlignment="1">
      <alignment horizontal="center" vertical="center" wrapText="1"/>
    </xf>
    <xf numFmtId="167" fontId="7" fillId="2" borderId="15" xfId="1" applyNumberFormat="1" applyFont="1" applyFill="1" applyBorder="1" applyAlignment="1">
      <alignment horizontal="center" vertical="center" wrapText="1"/>
    </xf>
    <xf numFmtId="167" fontId="6" fillId="5" borderId="1" xfId="1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 indent="1"/>
    </xf>
    <xf numFmtId="0" fontId="6" fillId="2" borderId="10" xfId="0" applyFont="1" applyFill="1" applyBorder="1" applyAlignment="1">
      <alignment horizontal="center" vertical="center" wrapText="1"/>
    </xf>
    <xf numFmtId="167" fontId="6" fillId="2" borderId="10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5" borderId="4" xfId="1" applyNumberFormat="1" applyFont="1" applyFill="1" applyBorder="1" applyAlignment="1">
      <alignment horizontal="center" vertical="center" wrapText="1"/>
    </xf>
    <xf numFmtId="167" fontId="6" fillId="5" borderId="11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2" borderId="5" xfId="0" applyFont="1" applyFill="1" applyBorder="1" applyAlignment="1">
      <alignment horizontal="center" vertical="center" wrapText="1"/>
    </xf>
    <xf numFmtId="167" fontId="3" fillId="5" borderId="4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7" fontId="0" fillId="3" borderId="0" xfId="0" applyNumberForma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7" fontId="9" fillId="3" borderId="1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 indent="1"/>
    </xf>
    <xf numFmtId="0" fontId="9" fillId="3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 indent="1"/>
    </xf>
    <xf numFmtId="43" fontId="0" fillId="3" borderId="0" xfId="3" applyFont="1" applyFill="1"/>
    <xf numFmtId="43" fontId="2" fillId="3" borderId="0" xfId="3" applyFont="1" applyFill="1" applyAlignment="1">
      <alignment vertical="center"/>
    </xf>
    <xf numFmtId="43" fontId="2" fillId="3" borderId="0" xfId="3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65" fontId="2" fillId="3" borderId="0" xfId="2" applyNumberFormat="1" applyFont="1" applyFill="1" applyAlignment="1">
      <alignment horizontal="center" vertical="center"/>
    </xf>
    <xf numFmtId="165" fontId="2" fillId="3" borderId="0" xfId="2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6" fillId="5" borderId="6" xfId="1" applyFont="1" applyFill="1" applyBorder="1" applyAlignment="1">
      <alignment horizontal="center" vertical="center" wrapText="1"/>
    </xf>
    <xf numFmtId="164" fontId="6" fillId="5" borderId="12" xfId="1" applyFont="1" applyFill="1" applyBorder="1" applyAlignment="1">
      <alignment horizontal="center" vertical="center" wrapText="1"/>
    </xf>
    <xf numFmtId="164" fontId="6" fillId="5" borderId="7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left" vertical="center" wrapText="1" indent="1"/>
    </xf>
    <xf numFmtId="0" fontId="5" fillId="5" borderId="8" xfId="0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1</xdr:row>
      <xdr:rowOff>57150</xdr:rowOff>
    </xdr:from>
    <xdr:to>
      <xdr:col>2</xdr:col>
      <xdr:colOff>415925</xdr:colOff>
      <xdr:row>4</xdr:row>
      <xdr:rowOff>282575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9D4BB7-CB03-474F-A895-82AB1E0D21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225" y="247650"/>
          <a:ext cx="14573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104775</xdr:rowOff>
    </xdr:from>
    <xdr:to>
      <xdr:col>3</xdr:col>
      <xdr:colOff>1025525</xdr:colOff>
      <xdr:row>4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047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0</xdr:row>
      <xdr:rowOff>180975</xdr:rowOff>
    </xdr:from>
    <xdr:to>
      <xdr:col>2</xdr:col>
      <xdr:colOff>0</xdr:colOff>
      <xdr:row>4</xdr:row>
      <xdr:rowOff>285750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71600" y="180975"/>
          <a:ext cx="13620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0</xdr:row>
      <xdr:rowOff>95250</xdr:rowOff>
    </xdr:from>
    <xdr:to>
      <xdr:col>1</xdr:col>
      <xdr:colOff>2438400</xdr:colOff>
      <xdr:row>4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500" y="95250"/>
          <a:ext cx="14859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0"/>
  <sheetViews>
    <sheetView tabSelected="1" workbookViewId="0">
      <selection activeCell="F5" sqref="F5"/>
    </sheetView>
  </sheetViews>
  <sheetFormatPr baseColWidth="10" defaultColWidth="11.42578125" defaultRowHeight="15"/>
  <cols>
    <col min="1" max="1" width="11.42578125" style="52"/>
    <col min="2" max="2" width="31.28515625" style="52" customWidth="1"/>
    <col min="3" max="3" width="68.5703125" style="2" customWidth="1"/>
    <col min="4" max="4" width="31.28515625" style="52" customWidth="1"/>
    <col min="5" max="5" width="17.5703125" style="73" customWidth="1"/>
    <col min="6" max="6" width="13.85546875" style="52" bestFit="1" customWidth="1"/>
    <col min="7" max="16384" width="11.42578125" style="52"/>
  </cols>
  <sheetData>
    <row r="2" spans="2:5" ht="22.5" customHeight="1">
      <c r="B2" s="78" t="s">
        <v>0</v>
      </c>
      <c r="C2" s="78"/>
      <c r="D2" s="78"/>
      <c r="E2" s="74"/>
    </row>
    <row r="3" spans="2:5" ht="22.5" customHeight="1">
      <c r="B3" s="78" t="s">
        <v>160</v>
      </c>
      <c r="C3" s="78"/>
      <c r="D3" s="78"/>
      <c r="E3" s="74"/>
    </row>
    <row r="4" spans="2:5" ht="24.75" customHeight="1">
      <c r="B4" s="78" t="s">
        <v>159</v>
      </c>
      <c r="C4" s="78"/>
      <c r="D4" s="78"/>
      <c r="E4" s="74"/>
    </row>
    <row r="5" spans="2:5" ht="26.25" customHeight="1">
      <c r="B5" s="79" t="s">
        <v>365</v>
      </c>
      <c r="C5" s="79"/>
      <c r="D5" s="79"/>
      <c r="E5" s="75"/>
    </row>
    <row r="6" spans="2:5" ht="15.75" thickBot="1"/>
    <row r="7" spans="2:5" ht="35.25" customHeight="1" thickBot="1">
      <c r="B7" s="76" t="s">
        <v>231</v>
      </c>
      <c r="C7" s="77"/>
      <c r="D7" s="58" t="s">
        <v>161</v>
      </c>
    </row>
    <row r="8" spans="2:5" ht="36.75" customHeight="1" thickBot="1">
      <c r="B8" s="12" t="s">
        <v>268</v>
      </c>
      <c r="C8" s="12" t="s">
        <v>269</v>
      </c>
      <c r="D8" s="32">
        <f>D9+D23+D48</f>
        <v>7228095742.0500011</v>
      </c>
    </row>
    <row r="9" spans="2:5" ht="36.75" customHeight="1" thickBot="1">
      <c r="B9" s="59" t="s">
        <v>270</v>
      </c>
      <c r="C9" s="60" t="s">
        <v>271</v>
      </c>
      <c r="D9" s="31">
        <f>D10+D13+D21</f>
        <v>5276999695.1100006</v>
      </c>
    </row>
    <row r="10" spans="2:5" ht="36.75" customHeight="1" thickBot="1">
      <c r="B10" s="59" t="s">
        <v>272</v>
      </c>
      <c r="C10" s="60" t="s">
        <v>273</v>
      </c>
      <c r="D10" s="31">
        <f>D11+D12</f>
        <v>3006749692.6500001</v>
      </c>
    </row>
    <row r="11" spans="2:5" ht="36.75" customHeight="1" thickBot="1">
      <c r="B11" s="61" t="s">
        <v>274</v>
      </c>
      <c r="C11" s="62" t="s">
        <v>275</v>
      </c>
      <c r="D11" s="33">
        <v>2937315653.7600002</v>
      </c>
    </row>
    <row r="12" spans="2:5" ht="36.75" customHeight="1" thickBot="1">
      <c r="B12" s="61" t="s">
        <v>276</v>
      </c>
      <c r="C12" s="62" t="s">
        <v>277</v>
      </c>
      <c r="D12" s="33">
        <v>69434038.890000001</v>
      </c>
    </row>
    <row r="13" spans="2:5" ht="36.75" customHeight="1" thickBot="1">
      <c r="B13" s="59" t="s">
        <v>278</v>
      </c>
      <c r="C13" s="60" t="s">
        <v>279</v>
      </c>
      <c r="D13" s="31">
        <f>D14+D19</f>
        <v>2230149623.2800002</v>
      </c>
    </row>
    <row r="14" spans="2:5" ht="36.75" customHeight="1" thickBot="1">
      <c r="B14" s="59" t="s">
        <v>280</v>
      </c>
      <c r="C14" s="60" t="s">
        <v>281</v>
      </c>
      <c r="D14" s="31">
        <f>D15+D17</f>
        <v>132116240.90000001</v>
      </c>
    </row>
    <row r="15" spans="2:5" ht="36.75" customHeight="1" thickBot="1">
      <c r="B15" s="59" t="s">
        <v>282</v>
      </c>
      <c r="C15" s="60" t="s">
        <v>283</v>
      </c>
      <c r="D15" s="31">
        <f>D16</f>
        <v>126560143.65000001</v>
      </c>
    </row>
    <row r="16" spans="2:5" ht="36.75" customHeight="1" thickBot="1">
      <c r="B16" s="61" t="s">
        <v>284</v>
      </c>
      <c r="C16" s="62" t="s">
        <v>285</v>
      </c>
      <c r="D16" s="33">
        <v>126560143.65000001</v>
      </c>
    </row>
    <row r="17" spans="2:4" ht="36.75" customHeight="1" thickBot="1">
      <c r="B17" s="59" t="s">
        <v>286</v>
      </c>
      <c r="C17" s="60" t="s">
        <v>287</v>
      </c>
      <c r="D17" s="31">
        <f>D18</f>
        <v>5556097.25</v>
      </c>
    </row>
    <row r="18" spans="2:4" ht="36.75" customHeight="1" thickBot="1">
      <c r="B18" s="61" t="s">
        <v>288</v>
      </c>
      <c r="C18" s="62" t="s">
        <v>289</v>
      </c>
      <c r="D18" s="33">
        <v>5556097.25</v>
      </c>
    </row>
    <row r="19" spans="2:4" ht="36.75" customHeight="1" thickBot="1">
      <c r="B19" s="59" t="s">
        <v>290</v>
      </c>
      <c r="C19" s="60" t="s">
        <v>291</v>
      </c>
      <c r="D19" s="31">
        <f>D20</f>
        <v>2098033382.3800001</v>
      </c>
    </row>
    <row r="20" spans="2:4" ht="36.75" customHeight="1" thickBot="1">
      <c r="B20" s="61" t="s">
        <v>292</v>
      </c>
      <c r="C20" s="62" t="s">
        <v>293</v>
      </c>
      <c r="D20" s="33">
        <v>2098033382.3800001</v>
      </c>
    </row>
    <row r="21" spans="2:4" ht="36.75" customHeight="1" thickBot="1">
      <c r="B21" s="59" t="s">
        <v>294</v>
      </c>
      <c r="C21" s="60" t="s">
        <v>295</v>
      </c>
      <c r="D21" s="31">
        <v>40100379.18</v>
      </c>
    </row>
    <row r="22" spans="2:4" ht="36.75" customHeight="1" thickBot="1">
      <c r="B22" s="59" t="s">
        <v>296</v>
      </c>
      <c r="C22" s="60" t="s">
        <v>297</v>
      </c>
      <c r="D22" s="31">
        <v>40100379.18</v>
      </c>
    </row>
    <row r="23" spans="2:4" ht="36.75" customHeight="1" thickBot="1">
      <c r="B23" s="59" t="s">
        <v>298</v>
      </c>
      <c r="C23" s="60" t="s">
        <v>299</v>
      </c>
      <c r="D23" s="31">
        <v>1878695513.8399999</v>
      </c>
    </row>
    <row r="24" spans="2:4" ht="36.75" customHeight="1" thickBot="1">
      <c r="B24" s="59" t="s">
        <v>300</v>
      </c>
      <c r="C24" s="60" t="s">
        <v>301</v>
      </c>
      <c r="D24" s="31">
        <v>1727513702.95</v>
      </c>
    </row>
    <row r="25" spans="2:4" ht="36.75" customHeight="1" thickBot="1">
      <c r="B25" s="59" t="s">
        <v>302</v>
      </c>
      <c r="C25" s="60" t="s">
        <v>303</v>
      </c>
      <c r="D25" s="31">
        <v>1694948702.95</v>
      </c>
    </row>
    <row r="26" spans="2:4" ht="36.75" customHeight="1" thickBot="1">
      <c r="B26" s="59" t="s">
        <v>304</v>
      </c>
      <c r="C26" s="60" t="s">
        <v>305</v>
      </c>
      <c r="D26" s="31">
        <f>D27</f>
        <v>132139344.59999999</v>
      </c>
    </row>
    <row r="27" spans="2:4" ht="36.75" customHeight="1" thickBot="1">
      <c r="B27" s="61" t="s">
        <v>306</v>
      </c>
      <c r="C27" s="62" t="s">
        <v>307</v>
      </c>
      <c r="D27" s="33">
        <v>132139344.59999999</v>
      </c>
    </row>
    <row r="28" spans="2:4" ht="36.75" customHeight="1" thickBot="1">
      <c r="B28" s="59" t="s">
        <v>308</v>
      </c>
      <c r="C28" s="60" t="s">
        <v>309</v>
      </c>
      <c r="D28" s="31">
        <f>D29+D30</f>
        <v>1553309879.9400001</v>
      </c>
    </row>
    <row r="29" spans="2:4" ht="36.75" customHeight="1" thickBot="1">
      <c r="B29" s="61" t="s">
        <v>310</v>
      </c>
      <c r="C29" s="62" t="s">
        <v>311</v>
      </c>
      <c r="D29" s="33">
        <v>52986035.759999998</v>
      </c>
    </row>
    <row r="30" spans="2:4" ht="36.75" customHeight="1" thickBot="1">
      <c r="B30" s="61" t="s">
        <v>312</v>
      </c>
      <c r="C30" s="62" t="s">
        <v>313</v>
      </c>
      <c r="D30" s="33">
        <v>1500323844.1800001</v>
      </c>
    </row>
    <row r="31" spans="2:4" ht="36.75" customHeight="1" thickBot="1">
      <c r="B31" s="59" t="s">
        <v>314</v>
      </c>
      <c r="C31" s="60" t="s">
        <v>315</v>
      </c>
      <c r="D31" s="31">
        <f>D32</f>
        <v>9499478.4100000001</v>
      </c>
    </row>
    <row r="32" spans="2:4" ht="36.75" customHeight="1" thickBot="1">
      <c r="B32" s="61" t="s">
        <v>316</v>
      </c>
      <c r="C32" s="62" t="s">
        <v>317</v>
      </c>
      <c r="D32" s="33">
        <v>9499478.4100000001</v>
      </c>
    </row>
    <row r="33" spans="2:4" ht="36.75" customHeight="1" thickBot="1">
      <c r="B33" s="59" t="s">
        <v>318</v>
      </c>
      <c r="C33" s="60" t="s">
        <v>319</v>
      </c>
      <c r="D33" s="31">
        <f>D34</f>
        <v>32565000</v>
      </c>
    </row>
    <row r="34" spans="2:4" ht="36.75" customHeight="1" thickBot="1">
      <c r="B34" s="59" t="s">
        <v>320</v>
      </c>
      <c r="C34" s="60" t="s">
        <v>321</v>
      </c>
      <c r="D34" s="31">
        <f>D35</f>
        <v>32565000</v>
      </c>
    </row>
    <row r="35" spans="2:4" ht="36.75" customHeight="1" thickBot="1">
      <c r="B35" s="61" t="s">
        <v>322</v>
      </c>
      <c r="C35" s="62" t="s">
        <v>323</v>
      </c>
      <c r="D35" s="33">
        <v>32565000</v>
      </c>
    </row>
    <row r="36" spans="2:4" ht="36.75" customHeight="1" thickBot="1">
      <c r="B36" s="59" t="s">
        <v>324</v>
      </c>
      <c r="C36" s="60" t="s">
        <v>325</v>
      </c>
      <c r="D36" s="31">
        <f>D37</f>
        <v>20970407.920000002</v>
      </c>
    </row>
    <row r="37" spans="2:4" ht="36.75" customHeight="1" thickBot="1">
      <c r="B37" s="59" t="s">
        <v>326</v>
      </c>
      <c r="C37" s="60" t="s">
        <v>327</v>
      </c>
      <c r="D37" s="31">
        <f>D38</f>
        <v>20970407.920000002</v>
      </c>
    </row>
    <row r="38" spans="2:4" ht="36.75" customHeight="1" thickBot="1">
      <c r="B38" s="59" t="s">
        <v>328</v>
      </c>
      <c r="C38" s="60" t="s">
        <v>329</v>
      </c>
      <c r="D38" s="31">
        <f>D39</f>
        <v>20970407.920000002</v>
      </c>
    </row>
    <row r="39" spans="2:4" ht="36.75" customHeight="1" thickBot="1">
      <c r="B39" s="61" t="s">
        <v>330</v>
      </c>
      <c r="C39" s="62" t="s">
        <v>331</v>
      </c>
      <c r="D39" s="33">
        <v>20970407.920000002</v>
      </c>
    </row>
    <row r="40" spans="2:4" ht="36.75" customHeight="1" thickBot="1">
      <c r="B40" s="59" t="s">
        <v>332</v>
      </c>
      <c r="C40" s="60" t="s">
        <v>333</v>
      </c>
      <c r="D40" s="31">
        <f>D41</f>
        <v>50797503.979999997</v>
      </c>
    </row>
    <row r="41" spans="2:4" ht="36.75" customHeight="1" thickBot="1">
      <c r="B41" s="59" t="s">
        <v>334</v>
      </c>
      <c r="C41" s="60" t="s">
        <v>335</v>
      </c>
      <c r="D41" s="31">
        <f>D42+D43</f>
        <v>50797503.979999997</v>
      </c>
    </row>
    <row r="42" spans="2:4" ht="36.75" customHeight="1" thickBot="1">
      <c r="B42" s="61" t="s">
        <v>336</v>
      </c>
      <c r="C42" s="62" t="s">
        <v>337</v>
      </c>
      <c r="D42" s="33">
        <v>2833003</v>
      </c>
    </row>
    <row r="43" spans="2:4" ht="36.75" customHeight="1" thickBot="1">
      <c r="B43" s="61" t="s">
        <v>338</v>
      </c>
      <c r="C43" s="62" t="s">
        <v>339</v>
      </c>
      <c r="D43" s="33">
        <v>47964500.979999997</v>
      </c>
    </row>
    <row r="44" spans="2:4" ht="36.75" customHeight="1" thickBot="1">
      <c r="B44" s="59" t="s">
        <v>340</v>
      </c>
      <c r="C44" s="60" t="s">
        <v>341</v>
      </c>
      <c r="D44" s="31">
        <f>D45</f>
        <v>73609726.459999993</v>
      </c>
    </row>
    <row r="45" spans="2:4" ht="36.75" customHeight="1" thickBot="1">
      <c r="B45" s="61" t="s">
        <v>342</v>
      </c>
      <c r="C45" s="62" t="s">
        <v>343</v>
      </c>
      <c r="D45" s="33">
        <v>73609726.459999993</v>
      </c>
    </row>
    <row r="46" spans="2:4" ht="36.75" customHeight="1" thickBot="1">
      <c r="B46" s="59" t="s">
        <v>352</v>
      </c>
      <c r="C46" s="60" t="s">
        <v>351</v>
      </c>
      <c r="D46" s="31">
        <f>D47</f>
        <v>5804172.5300000003</v>
      </c>
    </row>
    <row r="47" spans="2:4" ht="36.75" customHeight="1" thickBot="1">
      <c r="B47" s="70" t="s">
        <v>353</v>
      </c>
      <c r="C47" s="71" t="s">
        <v>379</v>
      </c>
      <c r="D47" s="33">
        <v>5804172.5300000003</v>
      </c>
    </row>
    <row r="48" spans="2:4" ht="36.75" customHeight="1" thickBot="1">
      <c r="B48" s="59" t="s">
        <v>380</v>
      </c>
      <c r="C48" s="60" t="s">
        <v>148</v>
      </c>
      <c r="D48" s="31">
        <f>+D49</f>
        <v>72400533.100000009</v>
      </c>
    </row>
    <row r="49" spans="2:4" ht="36.75" customHeight="1" thickBot="1">
      <c r="B49" s="59" t="s">
        <v>381</v>
      </c>
      <c r="C49" s="60" t="s">
        <v>382</v>
      </c>
      <c r="D49" s="31">
        <f>+D50+D51</f>
        <v>72400533.100000009</v>
      </c>
    </row>
    <row r="50" spans="2:4" ht="36.75" customHeight="1" thickBot="1">
      <c r="B50" s="61" t="s">
        <v>383</v>
      </c>
      <c r="C50" s="62" t="s">
        <v>385</v>
      </c>
      <c r="D50" s="33">
        <v>63952348.590000004</v>
      </c>
    </row>
    <row r="51" spans="2:4" ht="36.75" customHeight="1" thickBot="1">
      <c r="B51" s="61" t="s">
        <v>383</v>
      </c>
      <c r="C51" s="62" t="s">
        <v>384</v>
      </c>
      <c r="D51" s="33">
        <v>8448184.5099999998</v>
      </c>
    </row>
    <row r="52" spans="2:4" ht="36.75" customHeight="1" thickBot="1">
      <c r="B52" s="12" t="s">
        <v>386</v>
      </c>
      <c r="C52" s="12" t="s">
        <v>387</v>
      </c>
      <c r="D52" s="32">
        <f>D53+D63</f>
        <v>113374562.27</v>
      </c>
    </row>
    <row r="53" spans="2:4" ht="36.75" customHeight="1" thickBot="1">
      <c r="B53" s="59" t="s">
        <v>388</v>
      </c>
      <c r="C53" s="60" t="s">
        <v>210</v>
      </c>
      <c r="D53" s="31">
        <f>D54</f>
        <v>113374562.27</v>
      </c>
    </row>
    <row r="54" spans="2:4" ht="36.75" customHeight="1" thickBot="1">
      <c r="B54" s="59" t="s">
        <v>386</v>
      </c>
      <c r="C54" s="60" t="s">
        <v>389</v>
      </c>
      <c r="D54" s="31">
        <f>D55+D56</f>
        <v>113374562.27</v>
      </c>
    </row>
    <row r="55" spans="2:4" ht="36.75" customHeight="1" thickBot="1">
      <c r="B55" s="61" t="s">
        <v>390</v>
      </c>
      <c r="C55" s="62" t="s">
        <v>391</v>
      </c>
      <c r="D55" s="33">
        <v>107651198</v>
      </c>
    </row>
    <row r="56" spans="2:4" ht="36.75" customHeight="1" thickBot="1">
      <c r="B56" s="61" t="s">
        <v>392</v>
      </c>
      <c r="C56" s="72" t="s">
        <v>393</v>
      </c>
      <c r="D56" s="33">
        <v>5723364.2699999996</v>
      </c>
    </row>
    <row r="57" spans="2:4" ht="36.75" customHeight="1" thickBot="1">
      <c r="B57" s="12" t="s">
        <v>344</v>
      </c>
      <c r="C57" s="12" t="s">
        <v>345</v>
      </c>
      <c r="D57" s="32">
        <f>D58</f>
        <v>0</v>
      </c>
    </row>
    <row r="58" spans="2:4" ht="36.75" customHeight="1" thickBot="1">
      <c r="B58" s="61" t="s">
        <v>346</v>
      </c>
      <c r="C58" s="62" t="s">
        <v>347</v>
      </c>
      <c r="D58" s="33">
        <f>D59+D60</f>
        <v>0</v>
      </c>
    </row>
    <row r="59" spans="2:4" ht="36.75" customHeight="1" thickBot="1">
      <c r="B59" s="63" t="s">
        <v>348</v>
      </c>
      <c r="C59" s="33" t="s">
        <v>349</v>
      </c>
      <c r="D59" s="33">
        <v>0</v>
      </c>
    </row>
    <row r="60" spans="2:4" ht="33" customHeight="1" thickBot="1">
      <c r="B60" s="63" t="s">
        <v>348</v>
      </c>
      <c r="C60" s="33" t="s">
        <v>350</v>
      </c>
      <c r="D60" s="33">
        <v>0</v>
      </c>
    </row>
  </sheetData>
  <mergeCells count="5">
    <mergeCell ref="B7:C7"/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21"/>
  <sheetViews>
    <sheetView topLeftCell="A4" zoomScaleNormal="100" workbookViewId="0">
      <selection activeCell="D101" sqref="D101"/>
    </sheetView>
  </sheetViews>
  <sheetFormatPr baseColWidth="10" defaultColWidth="11.42578125" defaultRowHeight="15" outlineLevelRow="2"/>
  <cols>
    <col min="1" max="1" width="11.42578125" style="1"/>
    <col min="2" max="2" width="30.42578125" style="1" customWidth="1"/>
    <col min="3" max="3" width="11.42578125" style="1"/>
    <col min="4" max="4" width="72" style="2" customWidth="1"/>
    <col min="5" max="5" width="24" style="3" customWidth="1"/>
    <col min="6" max="6" width="14.5703125" style="1" customWidth="1"/>
    <col min="7" max="16384" width="11.42578125" style="1"/>
  </cols>
  <sheetData>
    <row r="2" spans="2:6" ht="22.5" customHeight="1">
      <c r="C2" s="78" t="s">
        <v>0</v>
      </c>
      <c r="D2" s="78"/>
      <c r="E2" s="78"/>
    </row>
    <row r="3" spans="2:6" ht="22.5" customHeight="1">
      <c r="C3" s="78" t="s">
        <v>160</v>
      </c>
      <c r="D3" s="78"/>
      <c r="E3" s="78"/>
    </row>
    <row r="4" spans="2:6" ht="24.75" customHeight="1">
      <c r="C4" s="78" t="s">
        <v>159</v>
      </c>
      <c r="D4" s="78"/>
      <c r="E4" s="78"/>
    </row>
    <row r="5" spans="2:6" ht="26.25" customHeight="1">
      <c r="C5" s="79" t="s">
        <v>365</v>
      </c>
      <c r="D5" s="79"/>
      <c r="E5" s="79"/>
    </row>
    <row r="6" spans="2:6" ht="24" customHeight="1" thickBot="1">
      <c r="C6" s="79"/>
      <c r="D6" s="79"/>
      <c r="E6" s="79"/>
    </row>
    <row r="7" spans="2:6" ht="28.5" customHeight="1" thickBot="1">
      <c r="B7" s="80" t="s">
        <v>231</v>
      </c>
      <c r="C7" s="81"/>
      <c r="D7" s="82"/>
      <c r="E7" s="25" t="s">
        <v>161</v>
      </c>
    </row>
    <row r="8" spans="2:6" ht="29.85" hidden="1" customHeight="1" outlineLevel="2" thickBot="1">
      <c r="B8" s="12" t="s">
        <v>228</v>
      </c>
      <c r="C8" s="12" t="s">
        <v>1</v>
      </c>
      <c r="D8" s="12" t="s">
        <v>2</v>
      </c>
      <c r="E8" s="32">
        <f>+E9+E13+E16+E22+E25</f>
        <v>710010109.64999998</v>
      </c>
      <c r="F8" s="52"/>
    </row>
    <row r="9" spans="2:6" ht="29.85" hidden="1" customHeight="1" outlineLevel="2" thickBot="1">
      <c r="B9" s="6" t="s">
        <v>228</v>
      </c>
      <c r="C9" s="6" t="s">
        <v>3</v>
      </c>
      <c r="D9" s="7" t="s">
        <v>4</v>
      </c>
      <c r="E9" s="51">
        <f>+E10+E11+E12</f>
        <v>270926586.63999999</v>
      </c>
      <c r="F9" s="52"/>
    </row>
    <row r="10" spans="2:6" ht="29.85" hidden="1" customHeight="1" outlineLevel="2" thickBot="1">
      <c r="B10" s="4" t="s">
        <v>228</v>
      </c>
      <c r="C10" s="4" t="s">
        <v>5</v>
      </c>
      <c r="D10" s="5" t="s">
        <v>6</v>
      </c>
      <c r="E10" s="33">
        <f>277230251.64-E95</f>
        <v>263438532.63999999</v>
      </c>
      <c r="F10" s="52"/>
    </row>
    <row r="11" spans="2:6" ht="29.85" hidden="1" customHeight="1" outlineLevel="2" thickBot="1">
      <c r="B11" s="4" t="s">
        <v>228</v>
      </c>
      <c r="C11" s="4" t="s">
        <v>7</v>
      </c>
      <c r="D11" s="5" t="s">
        <v>8</v>
      </c>
      <c r="E11" s="33">
        <v>6200393</v>
      </c>
      <c r="F11" s="52"/>
    </row>
    <row r="12" spans="2:6" ht="29.85" hidden="1" customHeight="1" outlineLevel="2" thickBot="1">
      <c r="B12" s="4" t="s">
        <v>228</v>
      </c>
      <c r="C12" s="4" t="s">
        <v>9</v>
      </c>
      <c r="D12" s="5" t="s">
        <v>10</v>
      </c>
      <c r="E12" s="33">
        <v>1287661</v>
      </c>
      <c r="F12" s="52"/>
    </row>
    <row r="13" spans="2:6" ht="29.85" hidden="1" customHeight="1" outlineLevel="2" thickBot="1">
      <c r="B13" s="6" t="s">
        <v>228</v>
      </c>
      <c r="C13" s="6" t="s">
        <v>11</v>
      </c>
      <c r="D13" s="7" t="s">
        <v>12</v>
      </c>
      <c r="E13" s="31">
        <f>+E14+E15</f>
        <v>54768416</v>
      </c>
      <c r="F13" s="52"/>
    </row>
    <row r="14" spans="2:6" ht="29.85" hidden="1" customHeight="1" outlineLevel="2" thickBot="1">
      <c r="B14" s="4" t="s">
        <v>228</v>
      </c>
      <c r="C14" s="4" t="s">
        <v>13</v>
      </c>
      <c r="D14" s="5" t="s">
        <v>14</v>
      </c>
      <c r="E14" s="33">
        <v>369507</v>
      </c>
      <c r="F14" s="52"/>
    </row>
    <row r="15" spans="2:6" ht="29.85" hidden="1" customHeight="1" outlineLevel="2" thickBot="1">
      <c r="B15" s="4" t="s">
        <v>228</v>
      </c>
      <c r="C15" s="4" t="s">
        <v>15</v>
      </c>
      <c r="D15" s="5" t="s">
        <v>16</v>
      </c>
      <c r="E15" s="33">
        <v>54398909</v>
      </c>
      <c r="F15" s="52"/>
    </row>
    <row r="16" spans="2:6" ht="29.85" hidden="1" customHeight="1" outlineLevel="2" thickBot="1">
      <c r="B16" s="6" t="s">
        <v>228</v>
      </c>
      <c r="C16" s="6" t="s">
        <v>17</v>
      </c>
      <c r="D16" s="7" t="s">
        <v>18</v>
      </c>
      <c r="E16" s="31">
        <f>+E17+E18+E19+E20+E21</f>
        <v>278772673.36000001</v>
      </c>
      <c r="F16" s="52"/>
    </row>
    <row r="17" spans="2:6" ht="29.85" hidden="1" customHeight="1" outlineLevel="2" thickBot="1">
      <c r="B17" s="4" t="s">
        <v>228</v>
      </c>
      <c r="C17" s="4" t="s">
        <v>19</v>
      </c>
      <c r="D17" s="5" t="s">
        <v>20</v>
      </c>
      <c r="E17" s="33">
        <f>90374135-E97</f>
        <v>81310554</v>
      </c>
      <c r="F17" s="52"/>
    </row>
    <row r="18" spans="2:6" ht="29.85" hidden="1" customHeight="1" outlineLevel="2" thickBot="1">
      <c r="B18" s="4" t="s">
        <v>228</v>
      </c>
      <c r="C18" s="4" t="s">
        <v>21</v>
      </c>
      <c r="D18" s="5" t="s">
        <v>22</v>
      </c>
      <c r="E18" s="33">
        <f>61912301.27-E98</f>
        <v>53826480.270000003</v>
      </c>
      <c r="F18" s="52"/>
    </row>
    <row r="19" spans="2:6" ht="29.85" hidden="1" customHeight="1" outlineLevel="2" thickBot="1">
      <c r="B19" s="4" t="s">
        <v>228</v>
      </c>
      <c r="C19" s="4" t="s">
        <v>23</v>
      </c>
      <c r="D19" s="5" t="s">
        <v>24</v>
      </c>
      <c r="E19" s="33">
        <f>12067521.09-E99</f>
        <v>11176318.09</v>
      </c>
      <c r="F19" s="52"/>
    </row>
    <row r="20" spans="2:6" ht="29.85" hidden="1" customHeight="1" outlineLevel="2" thickBot="1">
      <c r="B20" s="4" t="s">
        <v>228</v>
      </c>
      <c r="C20" s="4" t="s">
        <v>25</v>
      </c>
      <c r="D20" s="5" t="s">
        <v>26</v>
      </c>
      <c r="E20" s="33">
        <f>136860891-E100</f>
        <v>126166448</v>
      </c>
      <c r="F20" s="52"/>
    </row>
    <row r="21" spans="2:6" ht="29.85" hidden="1" customHeight="1" outlineLevel="2" thickBot="1">
      <c r="B21" s="4" t="s">
        <v>228</v>
      </c>
      <c r="C21" s="4" t="s">
        <v>27</v>
      </c>
      <c r="D21" s="5" t="s">
        <v>28</v>
      </c>
      <c r="E21" s="33">
        <f>7015686-E101</f>
        <v>6292873</v>
      </c>
      <c r="F21" s="52"/>
    </row>
    <row r="22" spans="2:6" ht="29.85" hidden="1" customHeight="1" outlineLevel="2" thickBot="1">
      <c r="B22" s="6" t="s">
        <v>228</v>
      </c>
      <c r="C22" s="6" t="s">
        <v>29</v>
      </c>
      <c r="D22" s="7" t="s">
        <v>30</v>
      </c>
      <c r="E22" s="31">
        <f>+E23+E24</f>
        <v>52786827.789999999</v>
      </c>
      <c r="F22" s="52"/>
    </row>
    <row r="23" spans="2:6" ht="29.85" hidden="1" customHeight="1" outlineLevel="2" thickBot="1">
      <c r="B23" s="4" t="s">
        <v>228</v>
      </c>
      <c r="C23" s="4" t="s">
        <v>31</v>
      </c>
      <c r="D23" s="5" t="s">
        <v>32</v>
      </c>
      <c r="E23" s="33">
        <f>53999560.33-E103</f>
        <v>50081410.539999999</v>
      </c>
      <c r="F23" s="52"/>
    </row>
    <row r="24" spans="2:6" ht="29.85" hidden="1" customHeight="1" outlineLevel="2" thickBot="1">
      <c r="B24" s="4" t="s">
        <v>228</v>
      </c>
      <c r="C24" s="4" t="s">
        <v>33</v>
      </c>
      <c r="D24" s="5" t="s">
        <v>34</v>
      </c>
      <c r="E24" s="33">
        <f>2917209.13-E104</f>
        <v>2705417.25</v>
      </c>
      <c r="F24" s="52"/>
    </row>
    <row r="25" spans="2:6" ht="29.85" hidden="1" customHeight="1" outlineLevel="2" thickBot="1">
      <c r="B25" s="6" t="s">
        <v>228</v>
      </c>
      <c r="C25" s="6" t="s">
        <v>35</v>
      </c>
      <c r="D25" s="7" t="s">
        <v>36</v>
      </c>
      <c r="E25" s="31">
        <f>+E26+E27+E28</f>
        <v>52755605.859999999</v>
      </c>
      <c r="F25" s="52"/>
    </row>
    <row r="26" spans="2:6" ht="29.85" hidden="1" customHeight="1" outlineLevel="2" thickBot="1">
      <c r="B26" s="4" t="s">
        <v>228</v>
      </c>
      <c r="C26" s="4" t="s">
        <v>37</v>
      </c>
      <c r="D26" s="5" t="s">
        <v>38</v>
      </c>
      <c r="E26" s="33">
        <f>30630680.56-E106</f>
        <v>28406865.82</v>
      </c>
      <c r="F26" s="52"/>
    </row>
    <row r="27" spans="2:6" ht="29.85" hidden="1" customHeight="1" outlineLevel="2" thickBot="1">
      <c r="B27" s="4" t="s">
        <v>228</v>
      </c>
      <c r="C27" s="4" t="s">
        <v>39</v>
      </c>
      <c r="D27" s="5" t="s">
        <v>40</v>
      </c>
      <c r="E27" s="33">
        <f>17485798.64-E107</f>
        <v>16215047.350000001</v>
      </c>
      <c r="F27" s="52"/>
    </row>
    <row r="28" spans="2:6" ht="29.85" hidden="1" customHeight="1" outlineLevel="2" thickBot="1">
      <c r="B28" s="4" t="s">
        <v>228</v>
      </c>
      <c r="C28" s="4" t="s">
        <v>41</v>
      </c>
      <c r="D28" s="5" t="s">
        <v>42</v>
      </c>
      <c r="E28" s="33">
        <f>8769068.33-E108</f>
        <v>8133692.6900000004</v>
      </c>
      <c r="F28" s="52"/>
    </row>
    <row r="29" spans="2:6" ht="29.85" hidden="1" customHeight="1" outlineLevel="2" thickBot="1">
      <c r="B29" s="12" t="s">
        <v>228</v>
      </c>
      <c r="C29" s="12" t="s">
        <v>43</v>
      </c>
      <c r="D29" s="12" t="s">
        <v>44</v>
      </c>
      <c r="E29" s="32">
        <f>+E30+E34+E40+E44+E46+E48+E52</f>
        <v>141658466.87999997</v>
      </c>
      <c r="F29" s="52"/>
    </row>
    <row r="30" spans="2:6" ht="29.85" hidden="1" customHeight="1" outlineLevel="2" thickBot="1">
      <c r="B30" s="6" t="s">
        <v>228</v>
      </c>
      <c r="C30" s="6" t="s">
        <v>45</v>
      </c>
      <c r="D30" s="7" t="s">
        <v>46</v>
      </c>
      <c r="E30" s="31">
        <f>+E31+E32+E33</f>
        <v>23059257.119999997</v>
      </c>
      <c r="F30" s="52"/>
    </row>
    <row r="31" spans="2:6" ht="29.85" hidden="1" customHeight="1" outlineLevel="2" thickBot="1">
      <c r="B31" s="4" t="s">
        <v>228</v>
      </c>
      <c r="C31" s="4" t="s">
        <v>47</v>
      </c>
      <c r="D31" s="5" t="s">
        <v>48</v>
      </c>
      <c r="E31" s="33">
        <v>3800836</v>
      </c>
      <c r="F31" s="52"/>
    </row>
    <row r="32" spans="2:6" ht="29.85" hidden="1" customHeight="1" outlineLevel="2" thickBot="1">
      <c r="B32" s="4" t="s">
        <v>228</v>
      </c>
      <c r="C32" s="4" t="s">
        <v>49</v>
      </c>
      <c r="D32" s="5" t="s">
        <v>50</v>
      </c>
      <c r="E32" s="33">
        <v>7113689</v>
      </c>
      <c r="F32" s="52"/>
    </row>
    <row r="33" spans="2:6" ht="29.85" hidden="1" customHeight="1" outlineLevel="2" thickBot="1">
      <c r="B33" s="4" t="s">
        <v>228</v>
      </c>
      <c r="C33" s="4" t="s">
        <v>51</v>
      </c>
      <c r="D33" s="5" t="s">
        <v>52</v>
      </c>
      <c r="E33" s="33">
        <v>12144732.119999999</v>
      </c>
      <c r="F33" s="52"/>
    </row>
    <row r="34" spans="2:6" ht="29.85" hidden="1" customHeight="1" outlineLevel="2" thickBot="1">
      <c r="B34" s="6" t="s">
        <v>228</v>
      </c>
      <c r="C34" s="6" t="s">
        <v>53</v>
      </c>
      <c r="D34" s="7" t="s">
        <v>54</v>
      </c>
      <c r="E34" s="31">
        <f>+E35+E36+E37+E38+E39</f>
        <v>84406584.670000002</v>
      </c>
      <c r="F34" s="52"/>
    </row>
    <row r="35" spans="2:6" ht="29.85" hidden="1" customHeight="1" outlineLevel="2" thickBot="1">
      <c r="B35" s="4" t="s">
        <v>228</v>
      </c>
      <c r="C35" s="4" t="s">
        <v>55</v>
      </c>
      <c r="D35" s="5" t="s">
        <v>56</v>
      </c>
      <c r="E35" s="33">
        <v>4425100</v>
      </c>
      <c r="F35" s="52"/>
    </row>
    <row r="36" spans="2:6" ht="29.85" hidden="1" customHeight="1" outlineLevel="2" thickBot="1">
      <c r="B36" s="4" t="s">
        <v>228</v>
      </c>
      <c r="C36" s="4" t="s">
        <v>57</v>
      </c>
      <c r="D36" s="5" t="s">
        <v>58</v>
      </c>
      <c r="E36" s="33">
        <v>0</v>
      </c>
      <c r="F36" s="52"/>
    </row>
    <row r="37" spans="2:6" ht="29.85" hidden="1" customHeight="1" outlineLevel="2" thickBot="1">
      <c r="B37" s="4" t="s">
        <v>228</v>
      </c>
      <c r="C37" s="4" t="s">
        <v>59</v>
      </c>
      <c r="D37" s="5" t="s">
        <v>60</v>
      </c>
      <c r="E37" s="33">
        <v>28000</v>
      </c>
      <c r="F37" s="52"/>
    </row>
    <row r="38" spans="2:6" ht="29.85" hidden="1" customHeight="1" outlineLevel="2" thickBot="1">
      <c r="B38" s="4" t="s">
        <v>228</v>
      </c>
      <c r="C38" s="4" t="s">
        <v>61</v>
      </c>
      <c r="D38" s="5" t="s">
        <v>62</v>
      </c>
      <c r="E38" s="33">
        <v>79393484.670000002</v>
      </c>
      <c r="F38" s="52"/>
    </row>
    <row r="39" spans="2:6" ht="29.85" hidden="1" customHeight="1" outlineLevel="2" thickBot="1">
      <c r="B39" s="4" t="s">
        <v>228</v>
      </c>
      <c r="C39" s="4" t="s">
        <v>63</v>
      </c>
      <c r="D39" s="5" t="s">
        <v>64</v>
      </c>
      <c r="E39" s="33">
        <v>560000</v>
      </c>
      <c r="F39" s="52"/>
    </row>
    <row r="40" spans="2:6" ht="29.85" hidden="1" customHeight="1" outlineLevel="2" thickBot="1">
      <c r="B40" s="6" t="s">
        <v>228</v>
      </c>
      <c r="C40" s="6" t="s">
        <v>65</v>
      </c>
      <c r="D40" s="7" t="s">
        <v>66</v>
      </c>
      <c r="E40" s="31">
        <f>+E41+E42+E43+E4</f>
        <v>26360976.359999999</v>
      </c>
      <c r="F40" s="52"/>
    </row>
    <row r="41" spans="2:6" ht="29.85" hidden="1" customHeight="1" outlineLevel="2" thickBot="1">
      <c r="B41" s="4" t="s">
        <v>228</v>
      </c>
      <c r="C41" s="4" t="s">
        <v>178</v>
      </c>
      <c r="D41" s="64" t="s">
        <v>366</v>
      </c>
      <c r="E41" s="33">
        <v>312483</v>
      </c>
      <c r="F41" s="52"/>
    </row>
    <row r="42" spans="2:6" ht="29.85" hidden="1" customHeight="1" outlineLevel="2" thickBot="1">
      <c r="B42" s="4" t="s">
        <v>228</v>
      </c>
      <c r="C42" s="4" t="s">
        <v>67</v>
      </c>
      <c r="D42" s="5" t="s">
        <v>68</v>
      </c>
      <c r="E42" s="33">
        <v>14216005</v>
      </c>
      <c r="F42" s="52"/>
    </row>
    <row r="43" spans="2:6" ht="29.85" hidden="1" customHeight="1" outlineLevel="2" thickBot="1">
      <c r="B43" s="4" t="s">
        <v>228</v>
      </c>
      <c r="C43" s="4" t="s">
        <v>69</v>
      </c>
      <c r="D43" s="5" t="s">
        <v>70</v>
      </c>
      <c r="E43" s="33">
        <v>11832488.359999999</v>
      </c>
      <c r="F43" s="52"/>
    </row>
    <row r="44" spans="2:6" ht="29.85" hidden="1" customHeight="1" outlineLevel="2" thickBot="1">
      <c r="B44" s="6" t="s">
        <v>228</v>
      </c>
      <c r="C44" s="6" t="s">
        <v>71</v>
      </c>
      <c r="D44" s="7" t="s">
        <v>72</v>
      </c>
      <c r="E44" s="31">
        <f>+E45</f>
        <v>184500</v>
      </c>
      <c r="F44" s="52"/>
    </row>
    <row r="45" spans="2:6" ht="29.85" hidden="1" customHeight="1" outlineLevel="2" thickBot="1">
      <c r="B45" s="4" t="s">
        <v>228</v>
      </c>
      <c r="C45" s="4" t="s">
        <v>73</v>
      </c>
      <c r="D45" s="5" t="s">
        <v>74</v>
      </c>
      <c r="E45" s="33">
        <v>184500</v>
      </c>
      <c r="F45" s="52"/>
    </row>
    <row r="46" spans="2:6" ht="29.85" hidden="1" customHeight="1" outlineLevel="2" thickBot="1">
      <c r="B46" s="6" t="s">
        <v>228</v>
      </c>
      <c r="C46" s="6" t="s">
        <v>75</v>
      </c>
      <c r="D46" s="7" t="s">
        <v>76</v>
      </c>
      <c r="E46" s="31">
        <f>+E47</f>
        <v>2003379</v>
      </c>
      <c r="F46" s="52"/>
    </row>
    <row r="47" spans="2:6" ht="29.85" hidden="1" customHeight="1" outlineLevel="2" thickBot="1">
      <c r="B47" s="4" t="s">
        <v>228</v>
      </c>
      <c r="C47" s="4" t="s">
        <v>77</v>
      </c>
      <c r="D47" s="5" t="s">
        <v>78</v>
      </c>
      <c r="E47" s="33">
        <v>2003379</v>
      </c>
      <c r="F47" s="52"/>
    </row>
    <row r="48" spans="2:6" ht="29.85" hidden="1" customHeight="1" outlineLevel="2" thickBot="1">
      <c r="B48" s="6" t="s">
        <v>228</v>
      </c>
      <c r="C48" s="6" t="s">
        <v>79</v>
      </c>
      <c r="D48" s="7" t="s">
        <v>80</v>
      </c>
      <c r="E48" s="31">
        <f>+E49+E50+E51</f>
        <v>276900</v>
      </c>
      <c r="F48" s="52"/>
    </row>
    <row r="49" spans="2:6" ht="29.85" hidden="1" customHeight="1" outlineLevel="2" thickBot="1">
      <c r="B49" s="4" t="s">
        <v>228</v>
      </c>
      <c r="C49" s="4" t="s">
        <v>81</v>
      </c>
      <c r="D49" s="5" t="s">
        <v>82</v>
      </c>
      <c r="E49" s="33">
        <v>0</v>
      </c>
      <c r="F49" s="52"/>
    </row>
    <row r="50" spans="2:6" ht="29.85" hidden="1" customHeight="1" outlineLevel="2" thickBot="1">
      <c r="B50" s="4" t="s">
        <v>228</v>
      </c>
      <c r="C50" s="4" t="s">
        <v>83</v>
      </c>
      <c r="D50" s="5" t="s">
        <v>84</v>
      </c>
      <c r="E50" s="33">
        <v>100000</v>
      </c>
      <c r="F50" s="52"/>
    </row>
    <row r="51" spans="2:6" ht="29.85" hidden="1" customHeight="1" outlineLevel="2" thickBot="1">
      <c r="B51" s="4" t="s">
        <v>228</v>
      </c>
      <c r="C51" s="4" t="s">
        <v>85</v>
      </c>
      <c r="D51" s="5" t="s">
        <v>86</v>
      </c>
      <c r="E51" s="33">
        <v>176900</v>
      </c>
      <c r="F51" s="52"/>
    </row>
    <row r="52" spans="2:6" ht="29.85" hidden="1" customHeight="1" outlineLevel="2" thickBot="1">
      <c r="B52" s="6" t="s">
        <v>228</v>
      </c>
      <c r="C52" s="6" t="s">
        <v>87</v>
      </c>
      <c r="D52" s="7" t="s">
        <v>88</v>
      </c>
      <c r="E52" s="31">
        <f>+E53+E54+E55+E57+E58+E56</f>
        <v>5366869.7300000004</v>
      </c>
      <c r="F52" s="52"/>
    </row>
    <row r="53" spans="2:6" s="52" customFormat="1" ht="29.85" hidden="1" customHeight="1" outlineLevel="2" thickBot="1">
      <c r="B53" s="4" t="s">
        <v>228</v>
      </c>
      <c r="C53" s="4" t="s">
        <v>89</v>
      </c>
      <c r="D53" s="64" t="s">
        <v>90</v>
      </c>
      <c r="E53" s="33">
        <v>495069</v>
      </c>
    </row>
    <row r="54" spans="2:6" s="52" customFormat="1" ht="29.85" hidden="1" customHeight="1" outlineLevel="2" thickBot="1">
      <c r="B54" s="4" t="s">
        <v>228</v>
      </c>
      <c r="C54" s="4" t="s">
        <v>165</v>
      </c>
      <c r="D54" s="64" t="s">
        <v>166</v>
      </c>
      <c r="E54" s="33">
        <v>3212963.7</v>
      </c>
    </row>
    <row r="55" spans="2:6" ht="29.85" hidden="1" customHeight="1" outlineLevel="2" thickBot="1">
      <c r="B55" s="4" t="s">
        <v>228</v>
      </c>
      <c r="C55" s="4" t="s">
        <v>91</v>
      </c>
      <c r="D55" s="5" t="s">
        <v>92</v>
      </c>
      <c r="E55" s="33">
        <v>264169.03000000003</v>
      </c>
      <c r="F55" s="52"/>
    </row>
    <row r="56" spans="2:6" s="52" customFormat="1" ht="29.85" hidden="1" customHeight="1" outlineLevel="2" thickBot="1">
      <c r="B56" s="4" t="s">
        <v>228</v>
      </c>
      <c r="C56" s="4" t="s">
        <v>368</v>
      </c>
      <c r="D56" s="64" t="s">
        <v>367</v>
      </c>
      <c r="E56" s="33">
        <v>22000</v>
      </c>
    </row>
    <row r="57" spans="2:6" ht="29.85" hidden="1" customHeight="1" outlineLevel="2" thickBot="1">
      <c r="B57" s="4" t="s">
        <v>228</v>
      </c>
      <c r="C57" s="4" t="s">
        <v>93</v>
      </c>
      <c r="D57" s="5" t="s">
        <v>94</v>
      </c>
      <c r="E57" s="33">
        <v>196000</v>
      </c>
      <c r="F57" s="52"/>
    </row>
    <row r="58" spans="2:6" ht="29.85" hidden="1" customHeight="1" outlineLevel="2" thickBot="1">
      <c r="B58" s="4" t="s">
        <v>228</v>
      </c>
      <c r="C58" s="4" t="s">
        <v>95</v>
      </c>
      <c r="D58" s="5" t="s">
        <v>96</v>
      </c>
      <c r="E58" s="33">
        <v>1176668</v>
      </c>
      <c r="F58" s="52"/>
    </row>
    <row r="59" spans="2:6" ht="29.85" hidden="1" customHeight="1" outlineLevel="2" thickBot="1">
      <c r="B59" s="12" t="s">
        <v>228</v>
      </c>
      <c r="C59" s="12" t="s">
        <v>97</v>
      </c>
      <c r="D59" s="12" t="s">
        <v>98</v>
      </c>
      <c r="E59" s="32">
        <f>+E60+E63+E65+E69+E72</f>
        <v>5401524</v>
      </c>
      <c r="F59" s="52"/>
    </row>
    <row r="60" spans="2:6" ht="29.85" hidden="1" customHeight="1" outlineLevel="2" thickBot="1">
      <c r="B60" s="6" t="s">
        <v>228</v>
      </c>
      <c r="C60" s="6" t="s">
        <v>99</v>
      </c>
      <c r="D60" s="7" t="s">
        <v>100</v>
      </c>
      <c r="E60" s="31">
        <f>+E61+E62</f>
        <v>3282872</v>
      </c>
      <c r="F60" s="52"/>
    </row>
    <row r="61" spans="2:6" ht="29.85" hidden="1" customHeight="1" outlineLevel="2" thickBot="1">
      <c r="B61" s="4" t="s">
        <v>228</v>
      </c>
      <c r="C61" s="4" t="s">
        <v>101</v>
      </c>
      <c r="D61" s="5" t="s">
        <v>102</v>
      </c>
      <c r="E61" s="33">
        <v>902227</v>
      </c>
      <c r="F61" s="52"/>
    </row>
    <row r="62" spans="2:6" ht="29.85" hidden="1" customHeight="1" outlineLevel="2" thickBot="1">
      <c r="B62" s="4" t="s">
        <v>228</v>
      </c>
      <c r="C62" s="4" t="s">
        <v>103</v>
      </c>
      <c r="D62" s="5" t="s">
        <v>104</v>
      </c>
      <c r="E62" s="33">
        <v>2380645</v>
      </c>
      <c r="F62" s="52"/>
    </row>
    <row r="63" spans="2:6" ht="29.85" hidden="1" customHeight="1" outlineLevel="2" thickBot="1">
      <c r="B63" s="6" t="s">
        <v>228</v>
      </c>
      <c r="C63" s="6" t="s">
        <v>105</v>
      </c>
      <c r="D63" s="7" t="s">
        <v>106</v>
      </c>
      <c r="E63" s="31">
        <f>+E64</f>
        <v>6476</v>
      </c>
      <c r="F63" s="52"/>
    </row>
    <row r="64" spans="2:6" ht="29.85" hidden="1" customHeight="1" outlineLevel="2" thickBot="1">
      <c r="B64" s="4" t="s">
        <v>228</v>
      </c>
      <c r="C64" s="4" t="s">
        <v>107</v>
      </c>
      <c r="D64" s="5" t="s">
        <v>108</v>
      </c>
      <c r="E64" s="33">
        <v>6476</v>
      </c>
      <c r="F64" s="52"/>
    </row>
    <row r="65" spans="2:6" ht="29.85" hidden="1" customHeight="1" outlineLevel="2" thickBot="1">
      <c r="B65" s="6" t="s">
        <v>228</v>
      </c>
      <c r="C65" s="6" t="s">
        <v>109</v>
      </c>
      <c r="D65" s="7" t="s">
        <v>110</v>
      </c>
      <c r="E65" s="31">
        <f>+E66+E67+E68</f>
        <v>61844</v>
      </c>
      <c r="F65" s="52"/>
    </row>
    <row r="66" spans="2:6" ht="29.85" hidden="1" customHeight="1" outlineLevel="2" thickBot="1">
      <c r="B66" s="4" t="s">
        <v>228</v>
      </c>
      <c r="C66" s="4" t="s">
        <v>111</v>
      </c>
      <c r="D66" s="5" t="s">
        <v>112</v>
      </c>
      <c r="E66" s="33">
        <v>0</v>
      </c>
      <c r="F66" s="52"/>
    </row>
    <row r="67" spans="2:6" ht="29.85" hidden="1" customHeight="1" outlineLevel="2" thickBot="1">
      <c r="B67" s="4" t="s">
        <v>228</v>
      </c>
      <c r="C67" s="4" t="s">
        <v>113</v>
      </c>
      <c r="D67" s="5" t="s">
        <v>114</v>
      </c>
      <c r="E67" s="33">
        <v>61844</v>
      </c>
      <c r="F67" s="52"/>
    </row>
    <row r="68" spans="2:6" ht="29.85" hidden="1" customHeight="1" outlineLevel="2" thickBot="1">
      <c r="B68" s="4" t="s">
        <v>228</v>
      </c>
      <c r="C68" s="4" t="s">
        <v>115</v>
      </c>
      <c r="D68" s="5" t="s">
        <v>116</v>
      </c>
      <c r="E68" s="33">
        <v>0</v>
      </c>
      <c r="F68" s="52"/>
    </row>
    <row r="69" spans="2:6" ht="29.85" hidden="1" customHeight="1" outlineLevel="2" thickBot="1">
      <c r="B69" s="6" t="s">
        <v>228</v>
      </c>
      <c r="C69" s="6" t="s">
        <v>117</v>
      </c>
      <c r="D69" s="7" t="s">
        <v>118</v>
      </c>
      <c r="E69" s="31">
        <f>+E70+E71</f>
        <v>82474</v>
      </c>
      <c r="F69" s="52"/>
    </row>
    <row r="70" spans="2:6" ht="29.85" hidden="1" customHeight="1" outlineLevel="2" thickBot="1">
      <c r="B70" s="4" t="s">
        <v>228</v>
      </c>
      <c r="C70" s="4" t="s">
        <v>119</v>
      </c>
      <c r="D70" s="5" t="s">
        <v>120</v>
      </c>
      <c r="E70" s="33">
        <v>0</v>
      </c>
      <c r="F70" s="52"/>
    </row>
    <row r="71" spans="2:6" ht="29.85" hidden="1" customHeight="1" outlineLevel="2" thickBot="1">
      <c r="B71" s="4" t="s">
        <v>228</v>
      </c>
      <c r="C71" s="4" t="s">
        <v>121</v>
      </c>
      <c r="D71" s="5" t="s">
        <v>122</v>
      </c>
      <c r="E71" s="33">
        <v>82474</v>
      </c>
      <c r="F71" s="52"/>
    </row>
    <row r="72" spans="2:6" ht="29.85" hidden="1" customHeight="1" outlineLevel="2" thickBot="1">
      <c r="B72" s="6" t="s">
        <v>228</v>
      </c>
      <c r="C72" s="6" t="s">
        <v>123</v>
      </c>
      <c r="D72" s="7" t="s">
        <v>124</v>
      </c>
      <c r="E72" s="31">
        <f>+E73+E74+E75+E76+E77</f>
        <v>1967858</v>
      </c>
      <c r="F72" s="52"/>
    </row>
    <row r="73" spans="2:6" ht="29.85" hidden="1" customHeight="1" outlineLevel="2" thickBot="1">
      <c r="B73" s="4" t="s">
        <v>228</v>
      </c>
      <c r="C73" s="4" t="s">
        <v>125</v>
      </c>
      <c r="D73" s="5" t="s">
        <v>126</v>
      </c>
      <c r="E73" s="33">
        <v>363628</v>
      </c>
      <c r="F73" s="52"/>
    </row>
    <row r="74" spans="2:6" ht="29.85" hidden="1" customHeight="1" outlineLevel="2" thickBot="1">
      <c r="B74" s="4" t="s">
        <v>228</v>
      </c>
      <c r="C74" s="4" t="s">
        <v>127</v>
      </c>
      <c r="D74" s="5" t="s">
        <v>128</v>
      </c>
      <c r="E74" s="33">
        <v>256292</v>
      </c>
      <c r="F74" s="52"/>
    </row>
    <row r="75" spans="2:6" ht="29.85" hidden="1" customHeight="1" outlineLevel="2" thickBot="1">
      <c r="B75" s="4" t="s">
        <v>228</v>
      </c>
      <c r="C75" s="4" t="s">
        <v>131</v>
      </c>
      <c r="D75" s="5" t="s">
        <v>132</v>
      </c>
      <c r="E75" s="33">
        <v>989258</v>
      </c>
      <c r="F75" s="52"/>
    </row>
    <row r="76" spans="2:6" ht="29.85" hidden="1" customHeight="1" outlineLevel="2" thickBot="1">
      <c r="B76" s="4" t="s">
        <v>228</v>
      </c>
      <c r="C76" s="4" t="s">
        <v>364</v>
      </c>
      <c r="D76" s="64" t="s">
        <v>363</v>
      </c>
      <c r="E76" s="33">
        <v>36000</v>
      </c>
      <c r="F76" s="52"/>
    </row>
    <row r="77" spans="2:6" s="52" customFormat="1" ht="29.85" hidden="1" customHeight="1" outlineLevel="2" thickBot="1">
      <c r="B77" s="4" t="s">
        <v>228</v>
      </c>
      <c r="C77" s="4" t="s">
        <v>133</v>
      </c>
      <c r="D77" s="64" t="s">
        <v>134</v>
      </c>
      <c r="E77" s="33">
        <v>322680</v>
      </c>
    </row>
    <row r="78" spans="2:6" ht="29.85" hidden="1" customHeight="1" outlineLevel="2" thickBot="1">
      <c r="B78" s="12" t="s">
        <v>228</v>
      </c>
      <c r="C78" s="12" t="s">
        <v>135</v>
      </c>
      <c r="D78" s="12" t="s">
        <v>136</v>
      </c>
      <c r="E78" s="32">
        <f>+E79+E84</f>
        <v>17937587.98</v>
      </c>
      <c r="F78" s="52"/>
    </row>
    <row r="79" spans="2:6" ht="29.85" hidden="1" customHeight="1" outlineLevel="2" thickBot="1">
      <c r="B79" s="6" t="s">
        <v>228</v>
      </c>
      <c r="C79" s="6" t="s">
        <v>137</v>
      </c>
      <c r="D79" s="7" t="s">
        <v>138</v>
      </c>
      <c r="E79" s="31">
        <f>+E80+E81+E82+E83</f>
        <v>205170</v>
      </c>
      <c r="F79" s="52"/>
    </row>
    <row r="80" spans="2:6" ht="29.85" hidden="1" customHeight="1" outlineLevel="2" thickBot="1">
      <c r="B80" s="4" t="s">
        <v>228</v>
      </c>
      <c r="C80" s="4" t="s">
        <v>139</v>
      </c>
      <c r="D80" s="5" t="s">
        <v>140</v>
      </c>
      <c r="E80" s="33">
        <v>0</v>
      </c>
      <c r="F80" s="52"/>
    </row>
    <row r="81" spans="2:6" ht="29.85" hidden="1" customHeight="1" outlineLevel="2" thickBot="1">
      <c r="B81" s="4" t="s">
        <v>228</v>
      </c>
      <c r="C81" s="4" t="s">
        <v>141</v>
      </c>
      <c r="D81" s="5" t="s">
        <v>142</v>
      </c>
      <c r="E81" s="33">
        <v>93400</v>
      </c>
      <c r="F81" s="52"/>
    </row>
    <row r="82" spans="2:6" ht="29.85" hidden="1" customHeight="1" outlineLevel="2" thickBot="1">
      <c r="B82" s="4" t="s">
        <v>228</v>
      </c>
      <c r="C82" s="4" t="s">
        <v>143</v>
      </c>
      <c r="D82" s="5" t="s">
        <v>144</v>
      </c>
      <c r="E82" s="33">
        <v>111770</v>
      </c>
      <c r="F82" s="52"/>
    </row>
    <row r="83" spans="2:6" ht="29.85" hidden="1" customHeight="1" outlineLevel="2" thickBot="1">
      <c r="B83" s="4" t="s">
        <v>228</v>
      </c>
      <c r="C83" s="4" t="s">
        <v>145</v>
      </c>
      <c r="D83" s="5" t="s">
        <v>146</v>
      </c>
      <c r="E83" s="33">
        <v>0</v>
      </c>
      <c r="F83" s="52"/>
    </row>
    <row r="84" spans="2:6" s="52" customFormat="1" ht="29.85" hidden="1" customHeight="1" outlineLevel="2" thickBot="1">
      <c r="B84" s="6" t="s">
        <v>228</v>
      </c>
      <c r="C84" s="6" t="s">
        <v>370</v>
      </c>
      <c r="D84" s="7" t="s">
        <v>369</v>
      </c>
      <c r="E84" s="31">
        <f>+E85</f>
        <v>17732417.98</v>
      </c>
    </row>
    <row r="85" spans="2:6" s="52" customFormat="1" ht="29.85" hidden="1" customHeight="1" outlineLevel="2" thickBot="1">
      <c r="B85" s="4" t="s">
        <v>228</v>
      </c>
      <c r="C85" s="4" t="s">
        <v>372</v>
      </c>
      <c r="D85" s="64" t="s">
        <v>371</v>
      </c>
      <c r="E85" s="33">
        <v>17732417.98</v>
      </c>
    </row>
    <row r="86" spans="2:6" ht="29.85" hidden="1" customHeight="1" outlineLevel="2" thickBot="1">
      <c r="B86" s="12" t="s">
        <v>228</v>
      </c>
      <c r="C86" s="12" t="s">
        <v>147</v>
      </c>
      <c r="D86" s="12" t="s">
        <v>148</v>
      </c>
      <c r="E86" s="32">
        <f>+E87+E89</f>
        <v>25720677</v>
      </c>
      <c r="F86" s="52"/>
    </row>
    <row r="87" spans="2:6" ht="29.85" hidden="1" customHeight="1" outlineLevel="2" thickBot="1">
      <c r="B87" s="6" t="s">
        <v>228</v>
      </c>
      <c r="C87" s="6" t="s">
        <v>149</v>
      </c>
      <c r="D87" s="7" t="s">
        <v>150</v>
      </c>
      <c r="E87" s="31">
        <f>+E88</f>
        <v>6460556</v>
      </c>
      <c r="F87" s="52"/>
    </row>
    <row r="88" spans="2:6" ht="29.85" hidden="1" customHeight="1" outlineLevel="2" thickBot="1">
      <c r="B88" s="4" t="s">
        <v>228</v>
      </c>
      <c r="C88" s="4" t="s">
        <v>151</v>
      </c>
      <c r="D88" s="5" t="s">
        <v>152</v>
      </c>
      <c r="E88" s="33">
        <v>6460556</v>
      </c>
      <c r="F88" s="52"/>
    </row>
    <row r="89" spans="2:6" ht="29.85" hidden="1" customHeight="1" outlineLevel="2" thickBot="1">
      <c r="B89" s="6" t="s">
        <v>228</v>
      </c>
      <c r="C89" s="6" t="s">
        <v>153</v>
      </c>
      <c r="D89" s="7" t="s">
        <v>154</v>
      </c>
      <c r="E89" s="31">
        <f>+E90+E91</f>
        <v>19260121</v>
      </c>
      <c r="F89" s="52"/>
    </row>
    <row r="90" spans="2:6" ht="29.85" hidden="1" customHeight="1" outlineLevel="2" thickBot="1">
      <c r="B90" s="4" t="s">
        <v>228</v>
      </c>
      <c r="C90" s="4" t="s">
        <v>155</v>
      </c>
      <c r="D90" s="5" t="s">
        <v>156</v>
      </c>
      <c r="E90" s="33">
        <v>100000</v>
      </c>
      <c r="F90" s="52"/>
    </row>
    <row r="91" spans="2:6" ht="29.85" hidden="1" customHeight="1" outlineLevel="2" thickBot="1">
      <c r="B91" s="4" t="s">
        <v>228</v>
      </c>
      <c r="C91" s="4" t="s">
        <v>157</v>
      </c>
      <c r="D91" s="5" t="s">
        <v>158</v>
      </c>
      <c r="E91" s="33">
        <v>19160121</v>
      </c>
      <c r="F91" s="52"/>
    </row>
    <row r="92" spans="2:6" s="28" customFormat="1" ht="29.85" customHeight="1" outlineLevel="1" collapsed="1" thickBot="1">
      <c r="B92" s="83" t="s">
        <v>230</v>
      </c>
      <c r="C92" s="84"/>
      <c r="D92" s="85"/>
      <c r="E92" s="30">
        <f>E8+E29+E59+E78+E86</f>
        <v>900728365.50999999</v>
      </c>
      <c r="F92" s="52"/>
    </row>
    <row r="93" spans="2:6" ht="29.85" hidden="1" customHeight="1" outlineLevel="2" thickBot="1">
      <c r="B93" s="49" t="s">
        <v>232</v>
      </c>
      <c r="C93" s="50" t="s">
        <v>1</v>
      </c>
      <c r="D93" s="50" t="s">
        <v>2</v>
      </c>
      <c r="E93" s="32">
        <f>+E94+E96+E102+E105</f>
        <v>51509463.340000004</v>
      </c>
      <c r="F93" s="52"/>
    </row>
    <row r="94" spans="2:6" ht="29.85" hidden="1" customHeight="1" outlineLevel="2" thickBot="1">
      <c r="B94" s="47" t="s">
        <v>229</v>
      </c>
      <c r="C94" s="6" t="s">
        <v>3</v>
      </c>
      <c r="D94" s="7" t="s">
        <v>4</v>
      </c>
      <c r="E94" s="31">
        <v>13791719</v>
      </c>
      <c r="F94" s="52"/>
    </row>
    <row r="95" spans="2:6" ht="29.85" hidden="1" customHeight="1" outlineLevel="2" thickBot="1">
      <c r="B95" s="24" t="s">
        <v>229</v>
      </c>
      <c r="C95" s="4" t="s">
        <v>5</v>
      </c>
      <c r="D95" s="5" t="s">
        <v>6</v>
      </c>
      <c r="E95" s="33">
        <v>13791719</v>
      </c>
      <c r="F95" s="52"/>
    </row>
    <row r="96" spans="2:6" ht="29.85" hidden="1" customHeight="1" outlineLevel="2" thickBot="1">
      <c r="B96" s="47" t="s">
        <v>229</v>
      </c>
      <c r="C96" s="6" t="s">
        <v>17</v>
      </c>
      <c r="D96" s="7" t="s">
        <v>18</v>
      </c>
      <c r="E96" s="31">
        <v>29457861</v>
      </c>
      <c r="F96" s="52"/>
    </row>
    <row r="97" spans="2:6" ht="29.85" hidden="1" customHeight="1" outlineLevel="2" thickBot="1">
      <c r="B97" s="24" t="s">
        <v>229</v>
      </c>
      <c r="C97" s="4" t="s">
        <v>19</v>
      </c>
      <c r="D97" s="5" t="s">
        <v>20</v>
      </c>
      <c r="E97" s="33">
        <v>9063581</v>
      </c>
      <c r="F97" s="52"/>
    </row>
    <row r="98" spans="2:6" ht="29.85" hidden="1" customHeight="1" outlineLevel="2" thickBot="1">
      <c r="B98" s="24" t="s">
        <v>229</v>
      </c>
      <c r="C98" s="4" t="s">
        <v>21</v>
      </c>
      <c r="D98" s="5" t="s">
        <v>22</v>
      </c>
      <c r="E98" s="33">
        <v>8085821</v>
      </c>
      <c r="F98" s="52"/>
    </row>
    <row r="99" spans="2:6" ht="29.85" hidden="1" customHeight="1" outlineLevel="2" thickBot="1">
      <c r="B99" s="24" t="s">
        <v>229</v>
      </c>
      <c r="C99" s="4" t="s">
        <v>23</v>
      </c>
      <c r="D99" s="5" t="s">
        <v>24</v>
      </c>
      <c r="E99" s="33">
        <v>891203</v>
      </c>
      <c r="F99" s="52"/>
    </row>
    <row r="100" spans="2:6" ht="29.85" hidden="1" customHeight="1" outlineLevel="2" thickBot="1">
      <c r="B100" s="24" t="s">
        <v>229</v>
      </c>
      <c r="C100" s="4" t="s">
        <v>25</v>
      </c>
      <c r="D100" s="5" t="s">
        <v>26</v>
      </c>
      <c r="E100" s="33">
        <v>10694443</v>
      </c>
      <c r="F100" s="52"/>
    </row>
    <row r="101" spans="2:6" ht="29.85" hidden="1" customHeight="1" outlineLevel="2" thickBot="1">
      <c r="B101" s="24" t="s">
        <v>229</v>
      </c>
      <c r="C101" s="4" t="s">
        <v>27</v>
      </c>
      <c r="D101" s="5" t="s">
        <v>28</v>
      </c>
      <c r="E101" s="33">
        <v>722813</v>
      </c>
      <c r="F101" s="52"/>
    </row>
    <row r="102" spans="2:6" ht="29.85" hidden="1" customHeight="1" outlineLevel="2" thickBot="1">
      <c r="B102" s="47" t="s">
        <v>229</v>
      </c>
      <c r="C102" s="6" t="s">
        <v>29</v>
      </c>
      <c r="D102" s="7" t="s">
        <v>30</v>
      </c>
      <c r="E102" s="31">
        <v>4129941.67</v>
      </c>
      <c r="F102" s="52"/>
    </row>
    <row r="103" spans="2:6" ht="29.85" hidden="1" customHeight="1" outlineLevel="2" thickBot="1">
      <c r="B103" s="24" t="s">
        <v>229</v>
      </c>
      <c r="C103" s="4" t="s">
        <v>31</v>
      </c>
      <c r="D103" s="5" t="s">
        <v>32</v>
      </c>
      <c r="E103" s="33">
        <v>3918149.79</v>
      </c>
      <c r="F103" s="52"/>
    </row>
    <row r="104" spans="2:6" ht="29.85" hidden="1" customHeight="1" outlineLevel="2" thickBot="1">
      <c r="B104" s="24" t="s">
        <v>229</v>
      </c>
      <c r="C104" s="4" t="s">
        <v>33</v>
      </c>
      <c r="D104" s="5" t="s">
        <v>34</v>
      </c>
      <c r="E104" s="33">
        <v>211791.88</v>
      </c>
      <c r="F104" s="52"/>
    </row>
    <row r="105" spans="2:6" ht="29.85" hidden="1" customHeight="1" outlineLevel="2" thickBot="1">
      <c r="B105" s="47" t="s">
        <v>229</v>
      </c>
      <c r="C105" s="6" t="s">
        <v>35</v>
      </c>
      <c r="D105" s="7" t="s">
        <v>36</v>
      </c>
      <c r="E105" s="31">
        <v>4129941.67</v>
      </c>
      <c r="F105" s="52"/>
    </row>
    <row r="106" spans="2:6" ht="29.85" hidden="1" customHeight="1" outlineLevel="2" thickBot="1">
      <c r="B106" s="24" t="s">
        <v>229</v>
      </c>
      <c r="C106" s="4" t="s">
        <v>37</v>
      </c>
      <c r="D106" s="5" t="s">
        <v>38</v>
      </c>
      <c r="E106" s="33">
        <v>2223814.7400000002</v>
      </c>
      <c r="F106" s="52"/>
    </row>
    <row r="107" spans="2:6" ht="29.85" hidden="1" customHeight="1" outlineLevel="2" thickBot="1">
      <c r="B107" s="24" t="s">
        <v>229</v>
      </c>
      <c r="C107" s="4" t="s">
        <v>39</v>
      </c>
      <c r="D107" s="5" t="s">
        <v>40</v>
      </c>
      <c r="E107" s="33">
        <v>1270751.29</v>
      </c>
      <c r="F107" s="52"/>
    </row>
    <row r="108" spans="2:6" ht="29.85" hidden="1" customHeight="1" outlineLevel="2" thickBot="1">
      <c r="B108" s="24" t="s">
        <v>229</v>
      </c>
      <c r="C108" s="4" t="s">
        <v>41</v>
      </c>
      <c r="D108" s="5" t="s">
        <v>42</v>
      </c>
      <c r="E108" s="33">
        <v>635375.64</v>
      </c>
      <c r="F108" s="52"/>
    </row>
    <row r="109" spans="2:6" s="28" customFormat="1" ht="29.85" customHeight="1" outlineLevel="1" collapsed="1" thickBot="1">
      <c r="B109" s="83" t="s">
        <v>229</v>
      </c>
      <c r="C109" s="84"/>
      <c r="D109" s="85"/>
      <c r="E109" s="33">
        <f>E93</f>
        <v>51509463.340000004</v>
      </c>
      <c r="F109" s="52"/>
    </row>
    <row r="110" spans="2:6" s="28" customFormat="1" ht="29.85" hidden="1" customHeight="1" outlineLevel="2" thickBot="1">
      <c r="B110" s="48" t="s">
        <v>245</v>
      </c>
      <c r="C110" s="12" t="s">
        <v>147</v>
      </c>
      <c r="D110" s="12" t="s">
        <v>148</v>
      </c>
      <c r="E110" s="54">
        <f>E111+E116</f>
        <v>0</v>
      </c>
      <c r="F110" s="52"/>
    </row>
    <row r="111" spans="2:6" s="28" customFormat="1" ht="29.85" hidden="1" customHeight="1" outlineLevel="2" thickBot="1">
      <c r="B111" s="47" t="s">
        <v>245</v>
      </c>
      <c r="C111" s="6" t="s">
        <v>250</v>
      </c>
      <c r="D111" s="7" t="s">
        <v>249</v>
      </c>
      <c r="E111" s="31">
        <f>E112+E115</f>
        <v>0</v>
      </c>
      <c r="F111" s="52"/>
    </row>
    <row r="112" spans="2:6" s="28" customFormat="1" ht="29.85" hidden="1" customHeight="1" outlineLevel="2" thickBot="1">
      <c r="B112" s="47" t="s">
        <v>245</v>
      </c>
      <c r="C112" s="6" t="s">
        <v>247</v>
      </c>
      <c r="D112" s="7" t="s">
        <v>246</v>
      </c>
      <c r="E112" s="31">
        <v>0</v>
      </c>
      <c r="F112" s="52"/>
    </row>
    <row r="113" spans="2:6" s="28" customFormat="1" ht="29.85" hidden="1" customHeight="1" outlineLevel="2" thickBot="1">
      <c r="B113" s="24" t="s">
        <v>245</v>
      </c>
      <c r="C113" s="4" t="s">
        <v>247</v>
      </c>
      <c r="D113" s="29" t="s">
        <v>248</v>
      </c>
      <c r="E113" s="33">
        <v>0</v>
      </c>
      <c r="F113" s="52"/>
    </row>
    <row r="114" spans="2:6" s="28" customFormat="1" ht="29.85" hidden="1" customHeight="1" outlineLevel="2" thickBot="1">
      <c r="B114" s="47" t="s">
        <v>245</v>
      </c>
      <c r="C114" s="6" t="s">
        <v>252</v>
      </c>
      <c r="D114" s="7" t="s">
        <v>251</v>
      </c>
      <c r="E114" s="31">
        <v>0</v>
      </c>
      <c r="F114" s="52"/>
    </row>
    <row r="115" spans="2:6" s="28" customFormat="1" ht="29.85" hidden="1" customHeight="1" outlineLevel="2" thickBot="1">
      <c r="B115" s="24" t="s">
        <v>245</v>
      </c>
      <c r="C115" s="4" t="s">
        <v>252</v>
      </c>
      <c r="D115" s="29" t="s">
        <v>256</v>
      </c>
      <c r="E115" s="33">
        <v>0</v>
      </c>
      <c r="F115" s="52"/>
    </row>
    <row r="116" spans="2:6" s="28" customFormat="1" ht="29.85" hidden="1" customHeight="1" outlineLevel="2" thickBot="1">
      <c r="B116" s="47" t="s">
        <v>245</v>
      </c>
      <c r="C116" s="6" t="s">
        <v>253</v>
      </c>
      <c r="D116" s="7" t="s">
        <v>254</v>
      </c>
      <c r="E116" s="31">
        <v>0</v>
      </c>
      <c r="F116" s="52"/>
    </row>
    <row r="117" spans="2:6" s="28" customFormat="1" ht="29.85" hidden="1" customHeight="1" outlineLevel="2" thickBot="1">
      <c r="B117" s="24" t="s">
        <v>245</v>
      </c>
      <c r="C117" s="4" t="s">
        <v>255</v>
      </c>
      <c r="D117" s="53" t="s">
        <v>257</v>
      </c>
      <c r="E117" s="33">
        <v>0</v>
      </c>
      <c r="F117" s="52"/>
    </row>
    <row r="118" spans="2:6" s="28" customFormat="1" ht="29.25" customHeight="1" outlineLevel="1" collapsed="1" thickBot="1">
      <c r="B118" s="83" t="s">
        <v>245</v>
      </c>
      <c r="C118" s="84"/>
      <c r="D118" s="85"/>
      <c r="E118" s="33">
        <f>E111+E116</f>
        <v>0</v>
      </c>
      <c r="F118" s="52"/>
    </row>
    <row r="119" spans="2:6" s="28" customFormat="1" ht="29.85" customHeight="1" thickBot="1">
      <c r="B119" s="86" t="s">
        <v>244</v>
      </c>
      <c r="C119" s="87"/>
      <c r="D119" s="88"/>
      <c r="E119" s="32">
        <f>E92+E109+E118</f>
        <v>952237828.85000002</v>
      </c>
      <c r="F119" s="52"/>
    </row>
    <row r="121" spans="2:6">
      <c r="D121" s="56"/>
    </row>
  </sheetData>
  <mergeCells count="10">
    <mergeCell ref="B7:D7"/>
    <mergeCell ref="B92:D92"/>
    <mergeCell ref="B109:D109"/>
    <mergeCell ref="B118:D118"/>
    <mergeCell ref="B119:D119"/>
    <mergeCell ref="C2:E2"/>
    <mergeCell ref="C3:E3"/>
    <mergeCell ref="C6:E6"/>
    <mergeCell ref="C5:E5"/>
    <mergeCell ref="C4:E4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92"/>
  <sheetViews>
    <sheetView topLeftCell="B1" zoomScaleNormal="100" workbookViewId="0">
      <selection activeCell="B373" sqref="B373:D373"/>
    </sheetView>
  </sheetViews>
  <sheetFormatPr baseColWidth="10" defaultColWidth="11.42578125" defaultRowHeight="15" outlineLevelRow="2"/>
  <cols>
    <col min="1" max="1" width="11.42578125" style="26"/>
    <col min="2" max="2" width="41" style="1" customWidth="1"/>
    <col min="3" max="3" width="11.42578125" style="1"/>
    <col min="4" max="4" width="66.42578125" style="2" customWidth="1"/>
    <col min="5" max="5" width="21.5703125" style="1" customWidth="1"/>
    <col min="6" max="6" width="15.7109375" style="1" customWidth="1"/>
    <col min="7" max="16384" width="11.42578125" style="1"/>
  </cols>
  <sheetData>
    <row r="2" spans="2:6" ht="22.5" customHeight="1">
      <c r="B2" s="78" t="s">
        <v>0</v>
      </c>
      <c r="C2" s="78"/>
      <c r="D2" s="78"/>
      <c r="E2" s="78"/>
    </row>
    <row r="3" spans="2:6" ht="24" customHeight="1">
      <c r="B3" s="79" t="s">
        <v>194</v>
      </c>
      <c r="C3" s="79"/>
      <c r="D3" s="79"/>
      <c r="E3" s="79"/>
    </row>
    <row r="4" spans="2:6" ht="24.75" customHeight="1">
      <c r="B4" s="78" t="s">
        <v>159</v>
      </c>
      <c r="C4" s="78"/>
      <c r="D4" s="78"/>
      <c r="E4" s="78"/>
    </row>
    <row r="5" spans="2:6" ht="26.25" customHeight="1">
      <c r="B5" s="79" t="s">
        <v>365</v>
      </c>
      <c r="C5" s="79"/>
      <c r="D5" s="79"/>
      <c r="E5" s="79"/>
    </row>
    <row r="6" spans="2:6" ht="26.25" customHeight="1" thickBot="1"/>
    <row r="7" spans="2:6" ht="29.25" customHeight="1" thickBot="1">
      <c r="B7" s="92" t="s">
        <v>231</v>
      </c>
      <c r="C7" s="92"/>
      <c r="D7" s="93"/>
      <c r="E7" s="23" t="s">
        <v>193</v>
      </c>
    </row>
    <row r="8" spans="2:6" ht="30.75" hidden="1" customHeight="1" outlineLevel="2" thickBot="1">
      <c r="B8" s="18" t="s">
        <v>162</v>
      </c>
      <c r="C8" s="18" t="s">
        <v>1</v>
      </c>
      <c r="D8" s="12" t="s">
        <v>2</v>
      </c>
      <c r="E8" s="32">
        <v>39688798.399999999</v>
      </c>
      <c r="F8" s="52"/>
    </row>
    <row r="9" spans="2:6" ht="29.25" hidden="1" customHeight="1" outlineLevel="2" thickBot="1">
      <c r="B9" s="6" t="s">
        <v>162</v>
      </c>
      <c r="C9" s="6" t="s">
        <v>3</v>
      </c>
      <c r="D9" s="7" t="s">
        <v>4</v>
      </c>
      <c r="E9" s="51">
        <v>16667656</v>
      </c>
      <c r="F9" s="52"/>
    </row>
    <row r="10" spans="2:6" ht="29.25" hidden="1" customHeight="1" outlineLevel="2" thickBot="1">
      <c r="B10" s="4" t="s">
        <v>162</v>
      </c>
      <c r="C10" s="4" t="s">
        <v>5</v>
      </c>
      <c r="D10" s="5" t="s">
        <v>6</v>
      </c>
      <c r="E10" s="65">
        <v>16497262</v>
      </c>
      <c r="F10" s="52"/>
    </row>
    <row r="11" spans="2:6" ht="24" hidden="1" customHeight="1" outlineLevel="2" thickBot="1">
      <c r="B11" s="4" t="s">
        <v>162</v>
      </c>
      <c r="C11" s="4" t="s">
        <v>9</v>
      </c>
      <c r="D11" s="5" t="s">
        <v>10</v>
      </c>
      <c r="E11" s="65">
        <v>170394</v>
      </c>
      <c r="F11" s="52"/>
    </row>
    <row r="12" spans="2:6" ht="27.75" hidden="1" customHeight="1" outlineLevel="2" thickBot="1">
      <c r="B12" s="6" t="s">
        <v>162</v>
      </c>
      <c r="C12" s="6" t="s">
        <v>11</v>
      </c>
      <c r="D12" s="7" t="s">
        <v>12</v>
      </c>
      <c r="E12" s="51">
        <v>218305</v>
      </c>
      <c r="F12" s="52"/>
    </row>
    <row r="13" spans="2:6" ht="32.25" hidden="1" customHeight="1" outlineLevel="2" thickBot="1">
      <c r="B13" s="4" t="s">
        <v>162</v>
      </c>
      <c r="C13" s="4" t="s">
        <v>13</v>
      </c>
      <c r="D13" s="5" t="s">
        <v>14</v>
      </c>
      <c r="E13" s="65">
        <v>218305</v>
      </c>
      <c r="F13" s="52"/>
    </row>
    <row r="14" spans="2:6" ht="28.5" hidden="1" customHeight="1" outlineLevel="2" thickBot="1">
      <c r="B14" s="6" t="s">
        <v>162</v>
      </c>
      <c r="C14" s="6" t="s">
        <v>17</v>
      </c>
      <c r="D14" s="7" t="s">
        <v>18</v>
      </c>
      <c r="E14" s="51">
        <v>16399908</v>
      </c>
      <c r="F14" s="52"/>
    </row>
    <row r="15" spans="2:6" ht="33" hidden="1" customHeight="1" outlineLevel="2" thickBot="1">
      <c r="B15" s="4" t="s">
        <v>162</v>
      </c>
      <c r="C15" s="4" t="s">
        <v>19</v>
      </c>
      <c r="D15" s="5" t="s">
        <v>20</v>
      </c>
      <c r="E15" s="65">
        <v>7319067</v>
      </c>
      <c r="F15" s="52"/>
    </row>
    <row r="16" spans="2:6" ht="33" hidden="1" customHeight="1" outlineLevel="2" thickBot="1">
      <c r="B16" s="4" t="s">
        <v>162</v>
      </c>
      <c r="C16" s="4" t="s">
        <v>23</v>
      </c>
      <c r="D16" s="5" t="s">
        <v>24</v>
      </c>
      <c r="E16" s="65">
        <v>698526</v>
      </c>
      <c r="F16" s="52"/>
    </row>
    <row r="17" spans="2:6" ht="33" hidden="1" customHeight="1" outlineLevel="2" thickBot="1">
      <c r="B17" s="4" t="s">
        <v>162</v>
      </c>
      <c r="C17" s="4" t="s">
        <v>25</v>
      </c>
      <c r="D17" s="5" t="s">
        <v>26</v>
      </c>
      <c r="E17" s="65">
        <v>8382315</v>
      </c>
      <c r="F17" s="52"/>
    </row>
    <row r="18" spans="2:6" ht="32.25" hidden="1" customHeight="1" outlineLevel="2" thickBot="1">
      <c r="B18" s="6" t="s">
        <v>162</v>
      </c>
      <c r="C18" s="6" t="s">
        <v>29</v>
      </c>
      <c r="D18" s="7" t="s">
        <v>30</v>
      </c>
      <c r="E18" s="51">
        <v>3201464.69</v>
      </c>
      <c r="F18" s="52"/>
    </row>
    <row r="19" spans="2:6" ht="45.75" hidden="1" customHeight="1" outlineLevel="2" thickBot="1">
      <c r="B19" s="4" t="s">
        <v>162</v>
      </c>
      <c r="C19" s="4" t="s">
        <v>31</v>
      </c>
      <c r="D19" s="5" t="s">
        <v>32</v>
      </c>
      <c r="E19" s="65">
        <v>3037287.02</v>
      </c>
      <c r="F19" s="52"/>
    </row>
    <row r="20" spans="2:6" ht="36" hidden="1" customHeight="1" outlineLevel="2" thickBot="1">
      <c r="B20" s="4" t="s">
        <v>162</v>
      </c>
      <c r="C20" s="4" t="s">
        <v>33</v>
      </c>
      <c r="D20" s="5" t="s">
        <v>34</v>
      </c>
      <c r="E20" s="65">
        <v>164177.67000000001</v>
      </c>
      <c r="F20" s="52"/>
    </row>
    <row r="21" spans="2:6" ht="45.75" hidden="1" customHeight="1" outlineLevel="2" thickBot="1">
      <c r="B21" s="6" t="s">
        <v>162</v>
      </c>
      <c r="C21" s="6" t="s">
        <v>35</v>
      </c>
      <c r="D21" s="7" t="s">
        <v>36</v>
      </c>
      <c r="E21" s="51">
        <v>3201464.71</v>
      </c>
      <c r="F21" s="52"/>
    </row>
    <row r="22" spans="2:6" ht="51" hidden="1" customHeight="1" outlineLevel="2" thickBot="1">
      <c r="B22" s="4" t="s">
        <v>162</v>
      </c>
      <c r="C22" s="4" t="s">
        <v>37</v>
      </c>
      <c r="D22" s="5" t="s">
        <v>38</v>
      </c>
      <c r="E22" s="65">
        <v>1723865.61</v>
      </c>
      <c r="F22" s="52"/>
    </row>
    <row r="23" spans="2:6" ht="48" hidden="1" customHeight="1" outlineLevel="2" thickBot="1">
      <c r="B23" s="4" t="s">
        <v>162</v>
      </c>
      <c r="C23" s="4" t="s">
        <v>39</v>
      </c>
      <c r="D23" s="5" t="s">
        <v>40</v>
      </c>
      <c r="E23" s="65">
        <v>985066.06</v>
      </c>
      <c r="F23" s="52"/>
    </row>
    <row r="24" spans="2:6" ht="42.75" hidden="1" customHeight="1" outlineLevel="2" thickBot="1">
      <c r="B24" s="4" t="s">
        <v>162</v>
      </c>
      <c r="C24" s="4" t="s">
        <v>41</v>
      </c>
      <c r="D24" s="5" t="s">
        <v>42</v>
      </c>
      <c r="E24" s="65">
        <v>492533.04</v>
      </c>
      <c r="F24" s="52"/>
    </row>
    <row r="25" spans="2:6" ht="34.5" hidden="1" customHeight="1" outlineLevel="2" thickBot="1">
      <c r="B25" s="18" t="s">
        <v>162</v>
      </c>
      <c r="C25" s="18" t="s">
        <v>43</v>
      </c>
      <c r="D25" s="12" t="s">
        <v>44</v>
      </c>
      <c r="E25" s="32">
        <f>+E26+E28+E30</f>
        <v>89098613</v>
      </c>
      <c r="F25" s="52"/>
    </row>
    <row r="26" spans="2:6" ht="40.5" hidden="1" customHeight="1" outlineLevel="2" thickBot="1">
      <c r="B26" s="6" t="s">
        <v>162</v>
      </c>
      <c r="C26" s="6" t="s">
        <v>65</v>
      </c>
      <c r="D26" s="7" t="s">
        <v>66</v>
      </c>
      <c r="E26" s="51">
        <v>87418544</v>
      </c>
      <c r="F26" s="52"/>
    </row>
    <row r="27" spans="2:6" ht="46.5" hidden="1" customHeight="1" outlineLevel="2" thickBot="1">
      <c r="B27" s="4" t="s">
        <v>162</v>
      </c>
      <c r="C27" s="4" t="s">
        <v>67</v>
      </c>
      <c r="D27" s="5" t="s">
        <v>68</v>
      </c>
      <c r="E27" s="65">
        <v>87418544</v>
      </c>
      <c r="F27" s="52"/>
    </row>
    <row r="28" spans="2:6" ht="45" hidden="1" customHeight="1" outlineLevel="2" thickBot="1">
      <c r="B28" s="6" t="s">
        <v>162</v>
      </c>
      <c r="C28" s="6" t="s">
        <v>75</v>
      </c>
      <c r="D28" s="7" t="s">
        <v>76</v>
      </c>
      <c r="E28" s="51">
        <v>892369</v>
      </c>
      <c r="F28" s="52"/>
    </row>
    <row r="29" spans="2:6" ht="39.75" hidden="1" customHeight="1" outlineLevel="2" thickBot="1">
      <c r="B29" s="4" t="s">
        <v>162</v>
      </c>
      <c r="C29" s="4" t="s">
        <v>77</v>
      </c>
      <c r="D29" s="5" t="s">
        <v>78</v>
      </c>
      <c r="E29" s="65">
        <v>892369</v>
      </c>
      <c r="F29" s="52"/>
    </row>
    <row r="30" spans="2:6" ht="35.25" hidden="1" customHeight="1" outlineLevel="2" thickBot="1">
      <c r="B30" s="6" t="s">
        <v>162</v>
      </c>
      <c r="C30" s="6" t="s">
        <v>87</v>
      </c>
      <c r="D30" s="7" t="s">
        <v>88</v>
      </c>
      <c r="E30" s="51">
        <v>787700</v>
      </c>
      <c r="F30" s="52"/>
    </row>
    <row r="31" spans="2:6" customFormat="1" ht="46.5" hidden="1" customHeight="1" outlineLevel="2" thickBot="1">
      <c r="B31" s="66" t="s">
        <v>162</v>
      </c>
      <c r="C31" s="66" t="s">
        <v>165</v>
      </c>
      <c r="D31" s="67" t="s">
        <v>166</v>
      </c>
      <c r="E31" s="65">
        <v>106070</v>
      </c>
      <c r="F31" s="52"/>
    </row>
    <row r="32" spans="2:6" ht="46.5" hidden="1" customHeight="1" outlineLevel="2" thickBot="1">
      <c r="B32" s="4" t="s">
        <v>162</v>
      </c>
      <c r="C32" s="4" t="s">
        <v>91</v>
      </c>
      <c r="D32" s="5" t="s">
        <v>92</v>
      </c>
      <c r="E32" s="65">
        <v>681630</v>
      </c>
      <c r="F32" s="52"/>
    </row>
    <row r="33" spans="2:6" ht="36.75" hidden="1" customHeight="1" outlineLevel="2" thickBot="1">
      <c r="B33" s="18" t="s">
        <v>162</v>
      </c>
      <c r="C33" s="18" t="s">
        <v>97</v>
      </c>
      <c r="D33" s="12" t="s">
        <v>98</v>
      </c>
      <c r="E33" s="32">
        <f>+E34+E37+E39</f>
        <v>926782</v>
      </c>
      <c r="F33" s="52"/>
    </row>
    <row r="34" spans="2:6" ht="33" hidden="1" customHeight="1" outlineLevel="2" thickBot="1">
      <c r="B34" s="6" t="s">
        <v>162</v>
      </c>
      <c r="C34" s="6" t="s">
        <v>99</v>
      </c>
      <c r="D34" s="7" t="s">
        <v>100</v>
      </c>
      <c r="E34" s="51">
        <v>748758</v>
      </c>
      <c r="F34" s="52"/>
    </row>
    <row r="35" spans="2:6" ht="37.5" hidden="1" customHeight="1" outlineLevel="2" thickBot="1">
      <c r="B35" s="4" t="s">
        <v>162</v>
      </c>
      <c r="C35" s="4" t="s">
        <v>101</v>
      </c>
      <c r="D35" s="5" t="s">
        <v>102</v>
      </c>
      <c r="E35" s="65">
        <v>682458</v>
      </c>
      <c r="F35" s="52"/>
    </row>
    <row r="36" spans="2:6" customFormat="1" ht="37.5" hidden="1" customHeight="1" outlineLevel="2" thickBot="1">
      <c r="B36" s="66"/>
      <c r="C36" s="66" t="s">
        <v>172</v>
      </c>
      <c r="D36" s="67" t="s">
        <v>354</v>
      </c>
      <c r="E36" s="65">
        <v>66300</v>
      </c>
      <c r="F36" s="52"/>
    </row>
    <row r="37" spans="2:6" ht="33.75" hidden="1" customHeight="1" outlineLevel="2" thickBot="1">
      <c r="B37" s="6" t="s">
        <v>162</v>
      </c>
      <c r="C37" s="6" t="s">
        <v>117</v>
      </c>
      <c r="D37" s="7" t="s">
        <v>118</v>
      </c>
      <c r="E37" s="51">
        <v>122124</v>
      </c>
      <c r="F37" s="52"/>
    </row>
    <row r="38" spans="2:6" ht="33" hidden="1" customHeight="1" outlineLevel="2" thickBot="1">
      <c r="B38" s="4" t="s">
        <v>162</v>
      </c>
      <c r="C38" s="4" t="s">
        <v>121</v>
      </c>
      <c r="D38" s="5" t="s">
        <v>122</v>
      </c>
      <c r="E38" s="65">
        <v>122124</v>
      </c>
      <c r="F38" s="52"/>
    </row>
    <row r="39" spans="2:6" ht="33.75" hidden="1" customHeight="1" outlineLevel="2" thickBot="1">
      <c r="B39" s="6" t="s">
        <v>162</v>
      </c>
      <c r="C39" s="6" t="s">
        <v>123</v>
      </c>
      <c r="D39" s="7" t="s">
        <v>124</v>
      </c>
      <c r="E39" s="51">
        <v>55900</v>
      </c>
      <c r="F39" s="52"/>
    </row>
    <row r="40" spans="2:6" ht="33" hidden="1" customHeight="1" outlineLevel="2" thickBot="1">
      <c r="B40" s="4" t="s">
        <v>162</v>
      </c>
      <c r="C40" s="4" t="s">
        <v>129</v>
      </c>
      <c r="D40" s="68" t="s">
        <v>130</v>
      </c>
      <c r="E40" s="65">
        <v>55900</v>
      </c>
      <c r="F40" s="52"/>
    </row>
    <row r="41" spans="2:6" ht="33" hidden="1" customHeight="1" outlineLevel="2" thickBot="1">
      <c r="B41" s="18" t="s">
        <v>162</v>
      </c>
      <c r="C41" s="18" t="s">
        <v>147</v>
      </c>
      <c r="D41" s="12" t="s">
        <v>148</v>
      </c>
      <c r="E41" s="32">
        <v>704020</v>
      </c>
      <c r="F41" s="52"/>
    </row>
    <row r="42" spans="2:6" ht="33" hidden="1" customHeight="1" outlineLevel="2" thickBot="1">
      <c r="B42" s="6" t="s">
        <v>162</v>
      </c>
      <c r="C42" s="6" t="s">
        <v>153</v>
      </c>
      <c r="D42" s="7" t="s">
        <v>154</v>
      </c>
      <c r="E42" s="51">
        <v>704020</v>
      </c>
      <c r="F42" s="52"/>
    </row>
    <row r="43" spans="2:6" ht="33" hidden="1" customHeight="1" outlineLevel="2" thickBot="1">
      <c r="B43" s="4" t="s">
        <v>162</v>
      </c>
      <c r="C43" s="4" t="s">
        <v>157</v>
      </c>
      <c r="D43" s="5" t="s">
        <v>158</v>
      </c>
      <c r="E43" s="65">
        <v>704020</v>
      </c>
      <c r="F43" s="52"/>
    </row>
    <row r="44" spans="2:6" ht="27" customHeight="1" outlineLevel="1" collapsed="1" thickBot="1">
      <c r="B44" s="89" t="s">
        <v>162</v>
      </c>
      <c r="C44" s="90"/>
      <c r="D44" s="91"/>
      <c r="E44" s="31">
        <f>E8+E25+E33+E41</f>
        <v>130418213.40000001</v>
      </c>
      <c r="F44" s="52"/>
    </row>
    <row r="45" spans="2:6" ht="29.25" hidden="1" customHeight="1" outlineLevel="2" thickBot="1">
      <c r="B45" s="21" t="s">
        <v>163</v>
      </c>
      <c r="C45" s="21" t="s">
        <v>1</v>
      </c>
      <c r="D45" s="22" t="s">
        <v>2</v>
      </c>
      <c r="E45" s="32">
        <v>14072174.43</v>
      </c>
      <c r="F45" s="52"/>
    </row>
    <row r="46" spans="2:6" ht="29.25" hidden="1" customHeight="1" outlineLevel="2" thickBot="1">
      <c r="B46" s="6" t="s">
        <v>163</v>
      </c>
      <c r="C46" s="6" t="s">
        <v>3</v>
      </c>
      <c r="D46" s="7" t="s">
        <v>4</v>
      </c>
      <c r="E46" s="31">
        <v>5967845</v>
      </c>
      <c r="F46" s="52"/>
    </row>
    <row r="47" spans="2:6" ht="29.25" hidden="1" customHeight="1" outlineLevel="2" thickBot="1">
      <c r="B47" s="4" t="s">
        <v>163</v>
      </c>
      <c r="C47" s="4" t="s">
        <v>5</v>
      </c>
      <c r="D47" s="5" t="s">
        <v>6</v>
      </c>
      <c r="E47" s="33">
        <v>5967845</v>
      </c>
      <c r="F47" s="52"/>
    </row>
    <row r="48" spans="2:6" ht="29.25" hidden="1" customHeight="1" outlineLevel="2" thickBot="1">
      <c r="B48" s="6" t="s">
        <v>163</v>
      </c>
      <c r="C48" s="6" t="s">
        <v>11</v>
      </c>
      <c r="D48" s="7" t="s">
        <v>12</v>
      </c>
      <c r="E48" s="31">
        <v>478109</v>
      </c>
      <c r="F48" s="52"/>
    </row>
    <row r="49" spans="2:6" ht="29.25" hidden="1" customHeight="1" outlineLevel="2" thickBot="1">
      <c r="B49" s="4" t="s">
        <v>163</v>
      </c>
      <c r="C49" s="4" t="s">
        <v>13</v>
      </c>
      <c r="D49" s="5" t="s">
        <v>14</v>
      </c>
      <c r="E49" s="33">
        <v>478109</v>
      </c>
      <c r="F49" s="52"/>
    </row>
    <row r="50" spans="2:6" ht="29.25" hidden="1" customHeight="1" outlineLevel="2" thickBot="1">
      <c r="B50" s="6" t="s">
        <v>163</v>
      </c>
      <c r="C50" s="6" t="s">
        <v>17</v>
      </c>
      <c r="D50" s="7" t="s">
        <v>18</v>
      </c>
      <c r="E50" s="31">
        <v>5338025</v>
      </c>
      <c r="F50" s="52"/>
    </row>
    <row r="51" spans="2:6" ht="29.25" hidden="1" customHeight="1" outlineLevel="2" thickBot="1">
      <c r="B51" s="4" t="s">
        <v>163</v>
      </c>
      <c r="C51" s="4" t="s">
        <v>19</v>
      </c>
      <c r="D51" s="5" t="s">
        <v>20</v>
      </c>
      <c r="E51" s="33">
        <v>1256801</v>
      </c>
      <c r="F51" s="52"/>
    </row>
    <row r="52" spans="2:6" s="52" customFormat="1" ht="29.25" hidden="1" customHeight="1" outlineLevel="2" thickBot="1">
      <c r="B52" s="4" t="s">
        <v>163</v>
      </c>
      <c r="C52" s="4" t="s">
        <v>21</v>
      </c>
      <c r="D52" s="64" t="s">
        <v>22</v>
      </c>
      <c r="E52" s="33">
        <v>724758</v>
      </c>
    </row>
    <row r="53" spans="2:6" ht="29.25" hidden="1" customHeight="1" outlineLevel="2" thickBot="1">
      <c r="B53" s="4" t="s">
        <v>163</v>
      </c>
      <c r="C53" s="4" t="s">
        <v>23</v>
      </c>
      <c r="D53" s="5" t="s">
        <v>24</v>
      </c>
      <c r="E53" s="33">
        <v>230914</v>
      </c>
      <c r="F53" s="52"/>
    </row>
    <row r="54" spans="2:6" ht="29.25" hidden="1" customHeight="1" outlineLevel="2" thickBot="1">
      <c r="B54" s="4" t="s">
        <v>163</v>
      </c>
      <c r="C54" s="4" t="s">
        <v>25</v>
      </c>
      <c r="D54" s="5" t="s">
        <v>26</v>
      </c>
      <c r="E54" s="33">
        <v>2770964</v>
      </c>
      <c r="F54" s="52"/>
    </row>
    <row r="55" spans="2:6" s="52" customFormat="1" ht="29.25" hidden="1" customHeight="1" outlineLevel="2" thickBot="1">
      <c r="B55" s="4" t="s">
        <v>163</v>
      </c>
      <c r="C55" s="4" t="s">
        <v>27</v>
      </c>
      <c r="D55" s="64" t="s">
        <v>28</v>
      </c>
      <c r="E55" s="33">
        <v>354588</v>
      </c>
    </row>
    <row r="56" spans="2:6" ht="29.25" hidden="1" customHeight="1" outlineLevel="2" thickBot="1">
      <c r="B56" s="6" t="s">
        <v>163</v>
      </c>
      <c r="C56" s="6" t="s">
        <v>29</v>
      </c>
      <c r="D56" s="7" t="s">
        <v>30</v>
      </c>
      <c r="E56" s="31">
        <v>1144097.71</v>
      </c>
      <c r="F56" s="52"/>
    </row>
    <row r="57" spans="2:6" ht="29.25" hidden="1" customHeight="1" outlineLevel="2" thickBot="1">
      <c r="B57" s="4" t="s">
        <v>163</v>
      </c>
      <c r="C57" s="4" t="s">
        <v>31</v>
      </c>
      <c r="D57" s="5" t="s">
        <v>32</v>
      </c>
      <c r="E57" s="33">
        <v>1085426.03</v>
      </c>
      <c r="F57" s="52"/>
    </row>
    <row r="58" spans="2:6" ht="29.25" hidden="1" customHeight="1" outlineLevel="2" thickBot="1">
      <c r="B58" s="4" t="s">
        <v>163</v>
      </c>
      <c r="C58" s="4" t="s">
        <v>33</v>
      </c>
      <c r="D58" s="5" t="s">
        <v>34</v>
      </c>
      <c r="E58" s="33">
        <v>58671.68</v>
      </c>
      <c r="F58" s="52"/>
    </row>
    <row r="59" spans="2:6" ht="29.25" hidden="1" customHeight="1" outlineLevel="2" thickBot="1">
      <c r="B59" s="6" t="s">
        <v>163</v>
      </c>
      <c r="C59" s="6" t="s">
        <v>35</v>
      </c>
      <c r="D59" s="7" t="s">
        <v>36</v>
      </c>
      <c r="E59" s="31">
        <v>1144097.72</v>
      </c>
      <c r="F59" s="52"/>
    </row>
    <row r="60" spans="2:6" ht="29.25" hidden="1" customHeight="1" outlineLevel="2" thickBot="1">
      <c r="B60" s="4" t="s">
        <v>163</v>
      </c>
      <c r="C60" s="4" t="s">
        <v>37</v>
      </c>
      <c r="D60" s="5" t="s">
        <v>38</v>
      </c>
      <c r="E60" s="33">
        <v>616052.62</v>
      </c>
      <c r="F60" s="52"/>
    </row>
    <row r="61" spans="2:6" ht="29.25" hidden="1" customHeight="1" outlineLevel="2" thickBot="1">
      <c r="B61" s="4" t="s">
        <v>163</v>
      </c>
      <c r="C61" s="4" t="s">
        <v>39</v>
      </c>
      <c r="D61" s="5" t="s">
        <v>40</v>
      </c>
      <c r="E61" s="33">
        <v>352030.07</v>
      </c>
      <c r="F61" s="52"/>
    </row>
    <row r="62" spans="2:6" ht="29.25" hidden="1" customHeight="1" outlineLevel="2" thickBot="1">
      <c r="B62" s="4" t="s">
        <v>163</v>
      </c>
      <c r="C62" s="4" t="s">
        <v>41</v>
      </c>
      <c r="D62" s="5" t="s">
        <v>42</v>
      </c>
      <c r="E62" s="33">
        <v>176015.03</v>
      </c>
      <c r="F62" s="52"/>
    </row>
    <row r="63" spans="2:6" ht="29.25" hidden="1" customHeight="1" outlineLevel="2" thickBot="1">
      <c r="B63" s="18" t="s">
        <v>163</v>
      </c>
      <c r="C63" s="18" t="s">
        <v>43</v>
      </c>
      <c r="D63" s="12" t="s">
        <v>44</v>
      </c>
      <c r="E63" s="32">
        <v>143157699.63</v>
      </c>
      <c r="F63" s="52"/>
    </row>
    <row r="64" spans="2:6" ht="29.25" hidden="1" customHeight="1" outlineLevel="2" thickBot="1">
      <c r="B64" s="6" t="s">
        <v>163</v>
      </c>
      <c r="C64" s="6" t="s">
        <v>45</v>
      </c>
      <c r="D64" s="7" t="s">
        <v>46</v>
      </c>
      <c r="E64" s="31">
        <v>107125.63</v>
      </c>
      <c r="F64" s="52"/>
    </row>
    <row r="65" spans="2:6" ht="29.25" hidden="1" customHeight="1" outlineLevel="2" thickBot="1">
      <c r="B65" s="4" t="s">
        <v>163</v>
      </c>
      <c r="C65" s="4" t="s">
        <v>51</v>
      </c>
      <c r="D65" s="64" t="s">
        <v>52</v>
      </c>
      <c r="E65" s="33">
        <v>107125.63</v>
      </c>
      <c r="F65" s="52"/>
    </row>
    <row r="66" spans="2:6" s="52" customFormat="1" ht="29.25" hidden="1" customHeight="1" outlineLevel="2" thickBot="1">
      <c r="B66" s="6" t="s">
        <v>163</v>
      </c>
      <c r="C66" s="6" t="s">
        <v>65</v>
      </c>
      <c r="D66" s="7" t="s">
        <v>66</v>
      </c>
      <c r="E66" s="31">
        <v>142888477</v>
      </c>
    </row>
    <row r="67" spans="2:6" s="52" customFormat="1" ht="29.25" hidden="1" customHeight="1" outlineLevel="2" thickBot="1">
      <c r="B67" s="4" t="s">
        <v>163</v>
      </c>
      <c r="C67" s="4" t="s">
        <v>67</v>
      </c>
      <c r="D67" s="64" t="s">
        <v>68</v>
      </c>
      <c r="E67" s="33">
        <v>142878987</v>
      </c>
    </row>
    <row r="68" spans="2:6" s="52" customFormat="1" ht="29.25" hidden="1" customHeight="1" outlineLevel="2" thickBot="1">
      <c r="B68" s="4" t="s">
        <v>163</v>
      </c>
      <c r="C68" s="4" t="s">
        <v>69</v>
      </c>
      <c r="D68" s="64" t="s">
        <v>70</v>
      </c>
      <c r="E68" s="33">
        <v>9490</v>
      </c>
    </row>
    <row r="69" spans="2:6" ht="29.25" hidden="1" customHeight="1" outlineLevel="2" thickBot="1">
      <c r="B69" s="6" t="s">
        <v>163</v>
      </c>
      <c r="C69" s="6" t="s">
        <v>71</v>
      </c>
      <c r="D69" s="7" t="s">
        <v>72</v>
      </c>
      <c r="E69" s="31">
        <v>12500</v>
      </c>
      <c r="F69" s="52"/>
    </row>
    <row r="70" spans="2:6" ht="29.25" hidden="1" customHeight="1" outlineLevel="2" thickBot="1">
      <c r="B70" s="4" t="s">
        <v>163</v>
      </c>
      <c r="C70" s="4" t="s">
        <v>73</v>
      </c>
      <c r="D70" s="5" t="s">
        <v>74</v>
      </c>
      <c r="E70" s="69">
        <v>12500</v>
      </c>
      <c r="F70" s="52"/>
    </row>
    <row r="71" spans="2:6" ht="29.25" hidden="1" customHeight="1" outlineLevel="2" thickBot="1">
      <c r="B71" s="6" t="s">
        <v>163</v>
      </c>
      <c r="C71" s="6" t="s">
        <v>75</v>
      </c>
      <c r="D71" s="7" t="s">
        <v>76</v>
      </c>
      <c r="E71" s="31">
        <v>123597</v>
      </c>
      <c r="F71" s="52"/>
    </row>
    <row r="72" spans="2:6" ht="29.25" hidden="1" customHeight="1" outlineLevel="2" thickBot="1">
      <c r="B72" s="4" t="s">
        <v>163</v>
      </c>
      <c r="C72" s="4" t="s">
        <v>77</v>
      </c>
      <c r="D72" s="5" t="s">
        <v>78</v>
      </c>
      <c r="E72" s="33">
        <v>123597</v>
      </c>
      <c r="F72" s="52"/>
    </row>
    <row r="73" spans="2:6" s="52" customFormat="1" ht="29.25" hidden="1" customHeight="1" outlineLevel="2" thickBot="1">
      <c r="B73" s="4" t="s">
        <v>163</v>
      </c>
      <c r="C73" s="6" t="s">
        <v>87</v>
      </c>
      <c r="D73" s="7" t="s">
        <v>88</v>
      </c>
      <c r="E73" s="31">
        <v>26000</v>
      </c>
    </row>
    <row r="74" spans="2:6" s="52" customFormat="1" ht="29.25" hidden="1" customHeight="1" outlineLevel="2" thickBot="1">
      <c r="B74" s="4" t="s">
        <v>163</v>
      </c>
      <c r="C74" s="4" t="s">
        <v>91</v>
      </c>
      <c r="D74" s="57" t="s">
        <v>92</v>
      </c>
      <c r="E74" s="65">
        <v>26000</v>
      </c>
    </row>
    <row r="75" spans="2:6" ht="29.25" hidden="1" customHeight="1" outlineLevel="2" thickBot="1">
      <c r="B75" s="18" t="s">
        <v>163</v>
      </c>
      <c r="C75" s="18" t="s">
        <v>97</v>
      </c>
      <c r="D75" s="12" t="s">
        <v>98</v>
      </c>
      <c r="E75" s="32">
        <v>164924</v>
      </c>
      <c r="F75" s="52"/>
    </row>
    <row r="76" spans="2:6" ht="29.25" hidden="1" customHeight="1" outlineLevel="2" thickBot="1">
      <c r="B76" s="6" t="s">
        <v>163</v>
      </c>
      <c r="C76" s="6" t="s">
        <v>99</v>
      </c>
      <c r="D76" s="7" t="s">
        <v>100</v>
      </c>
      <c r="E76" s="33">
        <v>74924</v>
      </c>
      <c r="F76" s="52"/>
    </row>
    <row r="77" spans="2:6" ht="29.25" hidden="1" customHeight="1" outlineLevel="2" thickBot="1">
      <c r="B77" s="4" t="s">
        <v>163</v>
      </c>
      <c r="C77" s="4" t="s">
        <v>101</v>
      </c>
      <c r="D77" s="5" t="s">
        <v>102</v>
      </c>
      <c r="E77" s="33">
        <v>74924</v>
      </c>
      <c r="F77" s="52"/>
    </row>
    <row r="78" spans="2:6" ht="29.25" hidden="1" customHeight="1" outlineLevel="2" thickBot="1">
      <c r="B78" s="6" t="s">
        <v>163</v>
      </c>
      <c r="C78" s="6" t="s">
        <v>123</v>
      </c>
      <c r="D78" s="7" t="s">
        <v>124</v>
      </c>
      <c r="E78" s="31">
        <v>90000</v>
      </c>
      <c r="F78" s="52"/>
    </row>
    <row r="79" spans="2:6" ht="29.25" hidden="1" customHeight="1" outlineLevel="2" thickBot="1">
      <c r="B79" s="4" t="s">
        <v>163</v>
      </c>
      <c r="C79" s="4" t="s">
        <v>129</v>
      </c>
      <c r="D79" s="5" t="s">
        <v>130</v>
      </c>
      <c r="E79" s="33">
        <v>90000</v>
      </c>
      <c r="F79" s="52"/>
    </row>
    <row r="80" spans="2:6" ht="29.25" hidden="1" customHeight="1" outlineLevel="2" thickBot="1">
      <c r="B80" s="18" t="s">
        <v>163</v>
      </c>
      <c r="C80" s="18" t="s">
        <v>147</v>
      </c>
      <c r="D80" s="12" t="s">
        <v>148</v>
      </c>
      <c r="E80" s="32">
        <v>1474839</v>
      </c>
      <c r="F80" s="52"/>
    </row>
    <row r="81" spans="2:6" ht="29.25" hidden="1" customHeight="1" outlineLevel="2" thickBot="1">
      <c r="B81" s="6" t="s">
        <v>163</v>
      </c>
      <c r="C81" s="6" t="s">
        <v>153</v>
      </c>
      <c r="D81" s="7" t="s">
        <v>154</v>
      </c>
      <c r="E81" s="33">
        <v>1474839</v>
      </c>
      <c r="F81" s="52"/>
    </row>
    <row r="82" spans="2:6" ht="29.25" hidden="1" customHeight="1" outlineLevel="2" thickBot="1">
      <c r="B82" s="4" t="s">
        <v>163</v>
      </c>
      <c r="C82" s="4" t="s">
        <v>157</v>
      </c>
      <c r="D82" s="5" t="s">
        <v>158</v>
      </c>
      <c r="E82" s="33">
        <v>1474839</v>
      </c>
      <c r="F82" s="52"/>
    </row>
    <row r="83" spans="2:6" ht="29.25" customHeight="1" outlineLevel="1" collapsed="1" thickBot="1">
      <c r="B83" s="89" t="s">
        <v>195</v>
      </c>
      <c r="C83" s="90"/>
      <c r="D83" s="91"/>
      <c r="E83" s="31">
        <f>E45+E63+E75+E80</f>
        <v>158869637.06</v>
      </c>
      <c r="F83" s="52"/>
    </row>
    <row r="84" spans="2:6" ht="29.25" hidden="1" customHeight="1" outlineLevel="2" thickBot="1">
      <c r="B84" s="21" t="s">
        <v>164</v>
      </c>
      <c r="C84" s="21" t="s">
        <v>1</v>
      </c>
      <c r="D84" s="22" t="s">
        <v>2</v>
      </c>
      <c r="E84" s="32">
        <f>+E85+E87+E89+E95+E98</f>
        <v>126344262.73</v>
      </c>
      <c r="F84" s="52"/>
    </row>
    <row r="85" spans="2:6" ht="29.25" hidden="1" customHeight="1" outlineLevel="2" thickBot="1">
      <c r="B85" s="6" t="s">
        <v>164</v>
      </c>
      <c r="C85" s="6" t="s">
        <v>3</v>
      </c>
      <c r="D85" s="7" t="s">
        <v>4</v>
      </c>
      <c r="E85" s="31">
        <v>51343969</v>
      </c>
      <c r="F85" s="52"/>
    </row>
    <row r="86" spans="2:6" ht="29.25" hidden="1" customHeight="1" outlineLevel="2" thickBot="1">
      <c r="B86" s="4" t="s">
        <v>164</v>
      </c>
      <c r="C86" s="4" t="s">
        <v>5</v>
      </c>
      <c r="D86" s="5" t="s">
        <v>6</v>
      </c>
      <c r="E86" s="33">
        <v>51343969</v>
      </c>
      <c r="F86" s="52"/>
    </row>
    <row r="87" spans="2:6" ht="29.25" hidden="1" customHeight="1" outlineLevel="2" thickBot="1">
      <c r="B87" s="6" t="s">
        <v>164</v>
      </c>
      <c r="C87" s="6" t="s">
        <v>11</v>
      </c>
      <c r="D87" s="7" t="s">
        <v>12</v>
      </c>
      <c r="E87" s="31">
        <v>248846</v>
      </c>
      <c r="F87" s="52"/>
    </row>
    <row r="88" spans="2:6" ht="29.25" hidden="1" customHeight="1" outlineLevel="2" thickBot="1">
      <c r="B88" s="4" t="s">
        <v>164</v>
      </c>
      <c r="C88" s="4" t="s">
        <v>13</v>
      </c>
      <c r="D88" s="5" t="s">
        <v>14</v>
      </c>
      <c r="E88" s="33">
        <v>248846</v>
      </c>
      <c r="F88" s="52"/>
    </row>
    <row r="89" spans="2:6" ht="29.25" hidden="1" customHeight="1" outlineLevel="2" thickBot="1">
      <c r="B89" s="6" t="s">
        <v>164</v>
      </c>
      <c r="C89" s="6" t="s">
        <v>17</v>
      </c>
      <c r="D89" s="7" t="s">
        <v>18</v>
      </c>
      <c r="E89" s="31">
        <v>54262162</v>
      </c>
      <c r="F89" s="52"/>
    </row>
    <row r="90" spans="2:6" ht="29.25" hidden="1" customHeight="1" outlineLevel="2" thickBot="1">
      <c r="B90" s="4" t="s">
        <v>164</v>
      </c>
      <c r="C90" s="4" t="s">
        <v>19</v>
      </c>
      <c r="D90" s="5" t="s">
        <v>20</v>
      </c>
      <c r="E90" s="33">
        <v>24527901</v>
      </c>
      <c r="F90" s="52"/>
    </row>
    <row r="91" spans="2:6" ht="29.25" hidden="1" customHeight="1" outlineLevel="2" thickBot="1">
      <c r="B91" s="4" t="s">
        <v>164</v>
      </c>
      <c r="C91" s="4" t="s">
        <v>21</v>
      </c>
      <c r="D91" s="5" t="s">
        <v>22</v>
      </c>
      <c r="E91" s="33">
        <v>733697</v>
      </c>
      <c r="F91" s="52"/>
    </row>
    <row r="92" spans="2:6" ht="29.25" hidden="1" customHeight="1" outlineLevel="2" thickBot="1">
      <c r="B92" s="4" t="s">
        <v>164</v>
      </c>
      <c r="C92" s="4" t="s">
        <v>23</v>
      </c>
      <c r="D92" s="5" t="s">
        <v>24</v>
      </c>
      <c r="E92" s="33">
        <v>2165255</v>
      </c>
      <c r="F92" s="52"/>
    </row>
    <row r="93" spans="2:6" ht="29.25" hidden="1" customHeight="1" outlineLevel="2" thickBot="1">
      <c r="B93" s="4" t="s">
        <v>164</v>
      </c>
      <c r="C93" s="4" t="s">
        <v>25</v>
      </c>
      <c r="D93" s="5" t="s">
        <v>26</v>
      </c>
      <c r="E93" s="33">
        <v>26623919</v>
      </c>
      <c r="F93" s="52"/>
    </row>
    <row r="94" spans="2:6" ht="29.25" hidden="1" customHeight="1" outlineLevel="2" thickBot="1">
      <c r="B94" s="4" t="s">
        <v>164</v>
      </c>
      <c r="C94" s="4" t="s">
        <v>27</v>
      </c>
      <c r="D94" s="5" t="s">
        <v>28</v>
      </c>
      <c r="E94" s="33">
        <v>211390</v>
      </c>
      <c r="F94" s="52"/>
    </row>
    <row r="95" spans="2:6" ht="29.25" hidden="1" customHeight="1" outlineLevel="2" thickBot="1">
      <c r="B95" s="6" t="s">
        <v>164</v>
      </c>
      <c r="C95" s="6" t="s">
        <v>29</v>
      </c>
      <c r="D95" s="7" t="s">
        <v>30</v>
      </c>
      <c r="E95" s="31">
        <v>10244642.859999999</v>
      </c>
      <c r="F95" s="52"/>
    </row>
    <row r="96" spans="2:6" ht="29.25" hidden="1" customHeight="1" outlineLevel="2" thickBot="1">
      <c r="B96" s="4" t="s">
        <v>164</v>
      </c>
      <c r="C96" s="4" t="s">
        <v>31</v>
      </c>
      <c r="D96" s="5" t="s">
        <v>32</v>
      </c>
      <c r="E96" s="33">
        <v>9719276.5700000003</v>
      </c>
      <c r="F96" s="52"/>
    </row>
    <row r="97" spans="2:6" ht="29.25" hidden="1" customHeight="1" outlineLevel="2" thickBot="1">
      <c r="B97" s="4" t="s">
        <v>164</v>
      </c>
      <c r="C97" s="4" t="s">
        <v>33</v>
      </c>
      <c r="D97" s="5" t="s">
        <v>34</v>
      </c>
      <c r="E97" s="33">
        <v>525366.29</v>
      </c>
      <c r="F97" s="52"/>
    </row>
    <row r="98" spans="2:6" ht="29.25" hidden="1" customHeight="1" outlineLevel="2" thickBot="1">
      <c r="B98" s="6" t="s">
        <v>164</v>
      </c>
      <c r="C98" s="6" t="s">
        <v>35</v>
      </c>
      <c r="D98" s="7" t="s">
        <v>36</v>
      </c>
      <c r="E98" s="31">
        <v>10244642.869999999</v>
      </c>
      <c r="F98" s="52"/>
    </row>
    <row r="99" spans="2:6" ht="29.25" hidden="1" customHeight="1" outlineLevel="2" thickBot="1">
      <c r="B99" s="4" t="s">
        <v>164</v>
      </c>
      <c r="C99" s="4" t="s">
        <v>37</v>
      </c>
      <c r="D99" s="5" t="s">
        <v>38</v>
      </c>
      <c r="E99" s="33">
        <v>5516346.1500000004</v>
      </c>
      <c r="F99" s="52"/>
    </row>
    <row r="100" spans="2:6" ht="29.25" hidden="1" customHeight="1" outlineLevel="2" thickBot="1">
      <c r="B100" s="4" t="s">
        <v>164</v>
      </c>
      <c r="C100" s="4" t="s">
        <v>39</v>
      </c>
      <c r="D100" s="5" t="s">
        <v>40</v>
      </c>
      <c r="E100" s="33">
        <v>3152197.84</v>
      </c>
      <c r="F100" s="52"/>
    </row>
    <row r="101" spans="2:6" ht="29.25" hidden="1" customHeight="1" outlineLevel="2" thickBot="1">
      <c r="B101" s="4" t="s">
        <v>164</v>
      </c>
      <c r="C101" s="4" t="s">
        <v>41</v>
      </c>
      <c r="D101" s="5" t="s">
        <v>42</v>
      </c>
      <c r="E101" s="33">
        <v>1576098.88</v>
      </c>
      <c r="F101" s="52"/>
    </row>
    <row r="102" spans="2:6" ht="29.25" hidden="1" customHeight="1" outlineLevel="2" thickBot="1">
      <c r="B102" s="18" t="s">
        <v>164</v>
      </c>
      <c r="C102" s="18" t="s">
        <v>43</v>
      </c>
      <c r="D102" s="12" t="s">
        <v>44</v>
      </c>
      <c r="E102" s="32">
        <f>E103+E105+E108+E111+E113+E115</f>
        <v>16228634.02</v>
      </c>
      <c r="F102" s="52"/>
    </row>
    <row r="103" spans="2:6" s="52" customFormat="1" ht="29.25" hidden="1" customHeight="1" outlineLevel="2" thickBot="1">
      <c r="B103" s="6" t="s">
        <v>164</v>
      </c>
      <c r="C103" s="6" t="s">
        <v>356</v>
      </c>
      <c r="D103" s="7" t="s">
        <v>305</v>
      </c>
      <c r="E103" s="31">
        <v>3963000</v>
      </c>
    </row>
    <row r="104" spans="2:6" s="52" customFormat="1" ht="29.25" hidden="1" customHeight="1" outlineLevel="2" thickBot="1">
      <c r="B104" s="4" t="s">
        <v>164</v>
      </c>
      <c r="C104" s="4" t="s">
        <v>357</v>
      </c>
      <c r="D104" s="64" t="s">
        <v>355</v>
      </c>
      <c r="E104" s="33">
        <v>3963000</v>
      </c>
    </row>
    <row r="105" spans="2:6" ht="29.25" hidden="1" customHeight="1" outlineLevel="2" thickBot="1">
      <c r="B105" s="6" t="s">
        <v>164</v>
      </c>
      <c r="C105" s="6" t="s">
        <v>45</v>
      </c>
      <c r="D105" s="7" t="s">
        <v>46</v>
      </c>
      <c r="E105" s="31">
        <v>1278715</v>
      </c>
      <c r="F105" s="52"/>
    </row>
    <row r="106" spans="2:6" ht="29.25" hidden="1" customHeight="1" outlineLevel="2" thickBot="1">
      <c r="B106" s="4" t="s">
        <v>164</v>
      </c>
      <c r="C106" s="4" t="s">
        <v>47</v>
      </c>
      <c r="D106" s="64" t="s">
        <v>48</v>
      </c>
      <c r="E106" s="33">
        <v>109554</v>
      </c>
      <c r="F106" s="52"/>
    </row>
    <row r="107" spans="2:6" s="52" customFormat="1" ht="29.25" hidden="1" customHeight="1" outlineLevel="2" thickBot="1">
      <c r="B107" s="4" t="s">
        <v>164</v>
      </c>
      <c r="C107" s="4" t="s">
        <v>49</v>
      </c>
      <c r="D107" s="64" t="s">
        <v>50</v>
      </c>
      <c r="E107" s="33">
        <v>1169161</v>
      </c>
    </row>
    <row r="108" spans="2:6" ht="29.25" hidden="1" customHeight="1" outlineLevel="2" thickBot="1">
      <c r="B108" s="6" t="s">
        <v>164</v>
      </c>
      <c r="C108" s="6" t="s">
        <v>65</v>
      </c>
      <c r="D108" s="7" t="s">
        <v>66</v>
      </c>
      <c r="E108" s="31">
        <v>4987147</v>
      </c>
      <c r="F108" s="52"/>
    </row>
    <row r="109" spans="2:6" ht="29.25" hidden="1" customHeight="1" outlineLevel="2" thickBot="1">
      <c r="B109" s="4" t="s">
        <v>164</v>
      </c>
      <c r="C109" s="4" t="s">
        <v>67</v>
      </c>
      <c r="D109" s="5" t="s">
        <v>68</v>
      </c>
      <c r="E109" s="33">
        <v>4934987</v>
      </c>
      <c r="F109" s="52"/>
    </row>
    <row r="110" spans="2:6" ht="29.25" hidden="1" customHeight="1" outlineLevel="2" thickBot="1">
      <c r="B110" s="4" t="s">
        <v>164</v>
      </c>
      <c r="C110" s="4" t="s">
        <v>69</v>
      </c>
      <c r="D110" s="5" t="s">
        <v>70</v>
      </c>
      <c r="E110" s="33">
        <v>52160</v>
      </c>
      <c r="F110" s="52"/>
    </row>
    <row r="111" spans="2:6" ht="29.25" hidden="1" customHeight="1" outlineLevel="2" thickBot="1">
      <c r="B111" s="6" t="s">
        <v>164</v>
      </c>
      <c r="C111" s="6" t="s">
        <v>71</v>
      </c>
      <c r="D111" s="7" t="s">
        <v>72</v>
      </c>
      <c r="E111" s="31">
        <v>500500</v>
      </c>
      <c r="F111" s="52"/>
    </row>
    <row r="112" spans="2:6" ht="29.25" hidden="1" customHeight="1" outlineLevel="2" thickBot="1">
      <c r="B112" s="4" t="s">
        <v>164</v>
      </c>
      <c r="C112" s="4" t="s">
        <v>73</v>
      </c>
      <c r="D112" s="5" t="s">
        <v>74</v>
      </c>
      <c r="E112" s="33">
        <v>500500</v>
      </c>
      <c r="F112" s="52"/>
    </row>
    <row r="113" spans="2:6" ht="29.25" hidden="1" customHeight="1" outlineLevel="2" thickBot="1">
      <c r="B113" s="6" t="s">
        <v>164</v>
      </c>
      <c r="C113" s="6" t="s">
        <v>75</v>
      </c>
      <c r="D113" s="7" t="s">
        <v>76</v>
      </c>
      <c r="E113" s="31">
        <v>3292302</v>
      </c>
      <c r="F113" s="52"/>
    </row>
    <row r="114" spans="2:6" ht="29.25" hidden="1" customHeight="1" outlineLevel="2" thickBot="1">
      <c r="B114" s="4" t="s">
        <v>164</v>
      </c>
      <c r="C114" s="4" t="s">
        <v>77</v>
      </c>
      <c r="D114" s="5" t="s">
        <v>78</v>
      </c>
      <c r="E114" s="33">
        <v>3292302</v>
      </c>
      <c r="F114" s="52"/>
    </row>
    <row r="115" spans="2:6" ht="29.25" hidden="1" customHeight="1" outlineLevel="2" thickBot="1">
      <c r="B115" s="6" t="s">
        <v>164</v>
      </c>
      <c r="C115" s="6" t="s">
        <v>87</v>
      </c>
      <c r="D115" s="7" t="s">
        <v>88</v>
      </c>
      <c r="E115" s="31">
        <v>2206970.02</v>
      </c>
      <c r="F115" s="52"/>
    </row>
    <row r="116" spans="2:6" s="52" customFormat="1" ht="29.25" hidden="1" customHeight="1" outlineLevel="2" thickBot="1">
      <c r="B116" s="4" t="s">
        <v>164</v>
      </c>
      <c r="C116" s="4" t="s">
        <v>165</v>
      </c>
      <c r="D116" s="64" t="s">
        <v>166</v>
      </c>
      <c r="E116" s="33">
        <v>408215.32</v>
      </c>
    </row>
    <row r="117" spans="2:6" ht="29.25" hidden="1" customHeight="1" outlineLevel="2" thickBot="1">
      <c r="B117" s="4" t="s">
        <v>164</v>
      </c>
      <c r="C117" s="4" t="s">
        <v>91</v>
      </c>
      <c r="D117" s="5" t="s">
        <v>92</v>
      </c>
      <c r="E117" s="33">
        <v>1798754.7</v>
      </c>
      <c r="F117" s="52"/>
    </row>
    <row r="118" spans="2:6" ht="29.25" hidden="1" customHeight="1" outlineLevel="2" thickBot="1">
      <c r="B118" s="18" t="s">
        <v>164</v>
      </c>
      <c r="C118" s="18" t="s">
        <v>97</v>
      </c>
      <c r="D118" s="12" t="s">
        <v>98</v>
      </c>
      <c r="E118" s="32">
        <f>+E119+E121+E126+E129</f>
        <v>20723976</v>
      </c>
      <c r="F118" s="52"/>
    </row>
    <row r="119" spans="2:6" ht="29.25" hidden="1" customHeight="1" outlineLevel="2" thickBot="1">
      <c r="B119" s="6" t="s">
        <v>164</v>
      </c>
      <c r="C119" s="6" t="s">
        <v>99</v>
      </c>
      <c r="D119" s="7" t="s">
        <v>100</v>
      </c>
      <c r="E119" s="31">
        <v>3170131</v>
      </c>
      <c r="F119" s="52"/>
    </row>
    <row r="120" spans="2:6" ht="29.25" hidden="1" customHeight="1" outlineLevel="2" thickBot="1">
      <c r="B120" s="4" t="s">
        <v>164</v>
      </c>
      <c r="C120" s="4" t="s">
        <v>101</v>
      </c>
      <c r="D120" s="5" t="s">
        <v>102</v>
      </c>
      <c r="E120" s="33">
        <v>3170131</v>
      </c>
      <c r="F120" s="52"/>
    </row>
    <row r="121" spans="2:6" s="52" customFormat="1" ht="29.25" hidden="1" customHeight="1" outlineLevel="2" thickBot="1">
      <c r="B121" s="4" t="s">
        <v>164</v>
      </c>
      <c r="C121" s="6" t="s">
        <v>109</v>
      </c>
      <c r="D121" s="7" t="s">
        <v>110</v>
      </c>
      <c r="E121" s="31">
        <v>17068304</v>
      </c>
    </row>
    <row r="122" spans="2:6" s="52" customFormat="1" ht="29.25" hidden="1" customHeight="1" outlineLevel="2" thickBot="1">
      <c r="B122" s="4" t="s">
        <v>164</v>
      </c>
      <c r="C122" s="4" t="s">
        <v>111</v>
      </c>
      <c r="D122" s="64" t="s">
        <v>112</v>
      </c>
      <c r="E122" s="33">
        <v>4777898</v>
      </c>
    </row>
    <row r="123" spans="2:6" s="52" customFormat="1" ht="29.25" hidden="1" customHeight="1" outlineLevel="2" thickBot="1">
      <c r="B123" s="4" t="s">
        <v>164</v>
      </c>
      <c r="C123" s="4" t="s">
        <v>167</v>
      </c>
      <c r="D123" s="64" t="s">
        <v>168</v>
      </c>
      <c r="E123" s="33">
        <v>12083186</v>
      </c>
    </row>
    <row r="124" spans="2:6" s="52" customFormat="1" ht="29.25" hidden="1" customHeight="1" outlineLevel="2" thickBot="1">
      <c r="B124" s="4" t="s">
        <v>164</v>
      </c>
      <c r="C124" s="4" t="s">
        <v>169</v>
      </c>
      <c r="D124" s="64" t="s">
        <v>170</v>
      </c>
      <c r="E124" s="33">
        <v>205200</v>
      </c>
    </row>
    <row r="125" spans="2:6" s="52" customFormat="1" ht="29.25" hidden="1" customHeight="1" outlineLevel="2" thickBot="1">
      <c r="B125" s="4" t="s">
        <v>164</v>
      </c>
      <c r="C125" s="4" t="s">
        <v>113</v>
      </c>
      <c r="D125" s="64" t="s">
        <v>114</v>
      </c>
      <c r="E125" s="33">
        <v>2020</v>
      </c>
    </row>
    <row r="126" spans="2:6" s="52" customFormat="1" ht="29.25" hidden="1" customHeight="1" outlineLevel="2" thickBot="1">
      <c r="B126" s="4" t="s">
        <v>164</v>
      </c>
      <c r="C126" s="6" t="s">
        <v>117</v>
      </c>
      <c r="D126" s="7" t="s">
        <v>118</v>
      </c>
      <c r="E126" s="31">
        <v>426041</v>
      </c>
    </row>
    <row r="127" spans="2:6" s="52" customFormat="1" ht="29.25" hidden="1" customHeight="1" outlineLevel="2" thickBot="1">
      <c r="B127" s="4" t="s">
        <v>164</v>
      </c>
      <c r="C127" s="4" t="s">
        <v>119</v>
      </c>
      <c r="D127" s="64" t="s">
        <v>120</v>
      </c>
      <c r="E127" s="33">
        <v>57651</v>
      </c>
    </row>
    <row r="128" spans="2:6" s="52" customFormat="1" ht="29.25" hidden="1" customHeight="1" outlineLevel="2" thickBot="1">
      <c r="B128" s="4" t="s">
        <v>164</v>
      </c>
      <c r="C128" s="4" t="s">
        <v>121</v>
      </c>
      <c r="D128" s="64" t="s">
        <v>122</v>
      </c>
      <c r="E128" s="33">
        <v>368390</v>
      </c>
    </row>
    <row r="129" spans="2:6" ht="29.25" hidden="1" customHeight="1" outlineLevel="2" thickBot="1">
      <c r="B129" s="6" t="s">
        <v>164</v>
      </c>
      <c r="C129" s="6" t="s">
        <v>123</v>
      </c>
      <c r="D129" s="7" t="s">
        <v>124</v>
      </c>
      <c r="E129" s="31">
        <v>59500</v>
      </c>
      <c r="F129" s="52"/>
    </row>
    <row r="130" spans="2:6" ht="29.25" hidden="1" customHeight="1" outlineLevel="2" thickBot="1">
      <c r="B130" s="4" t="s">
        <v>164</v>
      </c>
      <c r="C130" s="4" t="s">
        <v>129</v>
      </c>
      <c r="D130" s="5" t="s">
        <v>130</v>
      </c>
      <c r="E130" s="33">
        <v>59500</v>
      </c>
      <c r="F130" s="52"/>
    </row>
    <row r="131" spans="2:6" ht="29.25" customHeight="1" outlineLevel="1" collapsed="1" thickBot="1">
      <c r="B131" s="89" t="s">
        <v>164</v>
      </c>
      <c r="C131" s="90"/>
      <c r="D131" s="91"/>
      <c r="E131" s="31">
        <f>E84+E102+E118</f>
        <v>163296872.75</v>
      </c>
      <c r="F131" s="52"/>
    </row>
    <row r="132" spans="2:6" ht="29.25" hidden="1" customHeight="1" outlineLevel="2" thickBot="1">
      <c r="B132" s="21" t="s">
        <v>171</v>
      </c>
      <c r="C132" s="21" t="s">
        <v>1</v>
      </c>
      <c r="D132" s="22" t="s">
        <v>2</v>
      </c>
      <c r="E132" s="32">
        <f>+E133+E136+E138+E143+E146</f>
        <v>23795339.619999997</v>
      </c>
      <c r="F132" s="52"/>
    </row>
    <row r="133" spans="2:6" ht="29.25" hidden="1" customHeight="1" outlineLevel="2" thickBot="1">
      <c r="B133" s="6" t="s">
        <v>171</v>
      </c>
      <c r="C133" s="6" t="s">
        <v>3</v>
      </c>
      <c r="D133" s="7" t="s">
        <v>4</v>
      </c>
      <c r="E133" s="31">
        <v>10944287</v>
      </c>
      <c r="F133" s="52"/>
    </row>
    <row r="134" spans="2:6" ht="29.25" hidden="1" customHeight="1" outlineLevel="2" thickBot="1">
      <c r="B134" s="4" t="s">
        <v>171</v>
      </c>
      <c r="C134" s="4" t="s">
        <v>5</v>
      </c>
      <c r="D134" s="5" t="s">
        <v>6</v>
      </c>
      <c r="E134" s="33">
        <v>10538055</v>
      </c>
      <c r="F134" s="52"/>
    </row>
    <row r="135" spans="2:6" s="52" customFormat="1" ht="29.25" hidden="1" customHeight="1" outlineLevel="2" thickBot="1">
      <c r="B135" s="4" t="s">
        <v>171</v>
      </c>
      <c r="C135" s="4" t="s">
        <v>9</v>
      </c>
      <c r="D135" s="64" t="s">
        <v>10</v>
      </c>
      <c r="E135" s="33">
        <v>406232</v>
      </c>
    </row>
    <row r="136" spans="2:6" ht="29.25" hidden="1" customHeight="1" outlineLevel="2" thickBot="1">
      <c r="B136" s="6" t="s">
        <v>171</v>
      </c>
      <c r="C136" s="6" t="s">
        <v>11</v>
      </c>
      <c r="D136" s="7" t="s">
        <v>12</v>
      </c>
      <c r="E136" s="31">
        <v>114180</v>
      </c>
      <c r="F136" s="52"/>
    </row>
    <row r="137" spans="2:6" ht="29.25" hidden="1" customHeight="1" outlineLevel="2" thickBot="1">
      <c r="B137" s="4" t="s">
        <v>171</v>
      </c>
      <c r="C137" s="4" t="s">
        <v>13</v>
      </c>
      <c r="D137" s="5" t="s">
        <v>14</v>
      </c>
      <c r="E137" s="33">
        <v>114180</v>
      </c>
      <c r="F137" s="52"/>
    </row>
    <row r="138" spans="2:6" ht="29.25" hidden="1" customHeight="1" outlineLevel="2" thickBot="1">
      <c r="B138" s="6" t="s">
        <v>171</v>
      </c>
      <c r="C138" s="6" t="s">
        <v>17</v>
      </c>
      <c r="D138" s="7" t="s">
        <v>18</v>
      </c>
      <c r="E138" s="31">
        <v>8833539</v>
      </c>
      <c r="F138" s="52"/>
    </row>
    <row r="139" spans="2:6" ht="29.25" hidden="1" customHeight="1" outlineLevel="2" thickBot="1">
      <c r="B139" s="4" t="s">
        <v>171</v>
      </c>
      <c r="C139" s="4" t="s">
        <v>19</v>
      </c>
      <c r="D139" s="5" t="s">
        <v>20</v>
      </c>
      <c r="E139" s="33">
        <v>3453555</v>
      </c>
      <c r="F139" s="52"/>
    </row>
    <row r="140" spans="2:6" ht="29.25" hidden="1" customHeight="1" outlineLevel="2" thickBot="1">
      <c r="B140" s="4" t="s">
        <v>171</v>
      </c>
      <c r="C140" s="4" t="s">
        <v>23</v>
      </c>
      <c r="D140" s="5" t="s">
        <v>24</v>
      </c>
      <c r="E140" s="33">
        <v>410825</v>
      </c>
      <c r="F140" s="52"/>
    </row>
    <row r="141" spans="2:6" ht="29.25" hidden="1" customHeight="1" outlineLevel="2" thickBot="1">
      <c r="B141" s="4" t="s">
        <v>171</v>
      </c>
      <c r="C141" s="4" t="s">
        <v>25</v>
      </c>
      <c r="D141" s="5" t="s">
        <v>26</v>
      </c>
      <c r="E141" s="33">
        <v>4839597</v>
      </c>
      <c r="F141" s="52"/>
    </row>
    <row r="142" spans="2:6" s="52" customFormat="1" ht="29.25" hidden="1" customHeight="1" outlineLevel="2" thickBot="1">
      <c r="B142" s="4" t="s">
        <v>171</v>
      </c>
      <c r="C142" s="4" t="s">
        <v>27</v>
      </c>
      <c r="D142" s="64" t="s">
        <v>28</v>
      </c>
      <c r="E142" s="33">
        <v>129562</v>
      </c>
    </row>
    <row r="143" spans="2:6" ht="29.25" hidden="1" customHeight="1" outlineLevel="2" thickBot="1">
      <c r="B143" s="6" t="s">
        <v>171</v>
      </c>
      <c r="C143" s="6" t="s">
        <v>29</v>
      </c>
      <c r="D143" s="7" t="s">
        <v>30</v>
      </c>
      <c r="E143" s="31">
        <v>1951666.81</v>
      </c>
      <c r="F143" s="52"/>
    </row>
    <row r="144" spans="2:6" ht="29.25" hidden="1" customHeight="1" outlineLevel="2" thickBot="1">
      <c r="B144" s="4" t="s">
        <v>171</v>
      </c>
      <c r="C144" s="4" t="s">
        <v>31</v>
      </c>
      <c r="D144" s="5" t="s">
        <v>32</v>
      </c>
      <c r="E144" s="33">
        <v>1851581.02</v>
      </c>
      <c r="F144" s="52"/>
    </row>
    <row r="145" spans="2:6" ht="29.25" hidden="1" customHeight="1" outlineLevel="2" thickBot="1">
      <c r="B145" s="4" t="s">
        <v>171</v>
      </c>
      <c r="C145" s="4" t="s">
        <v>33</v>
      </c>
      <c r="D145" s="5" t="s">
        <v>34</v>
      </c>
      <c r="E145" s="33">
        <v>100085.79</v>
      </c>
      <c r="F145" s="52"/>
    </row>
    <row r="146" spans="2:6" ht="29.25" hidden="1" customHeight="1" outlineLevel="2" thickBot="1">
      <c r="B146" s="6" t="s">
        <v>171</v>
      </c>
      <c r="C146" s="6" t="s">
        <v>35</v>
      </c>
      <c r="D146" s="7" t="s">
        <v>36</v>
      </c>
      <c r="E146" s="31">
        <v>1951666.81</v>
      </c>
      <c r="F146" s="52"/>
    </row>
    <row r="147" spans="2:6" ht="29.25" hidden="1" customHeight="1" outlineLevel="2" thickBot="1">
      <c r="B147" s="4" t="s">
        <v>171</v>
      </c>
      <c r="C147" s="4" t="s">
        <v>37</v>
      </c>
      <c r="D147" s="5" t="s">
        <v>38</v>
      </c>
      <c r="E147" s="33">
        <v>1050897.74</v>
      </c>
      <c r="F147" s="52"/>
    </row>
    <row r="148" spans="2:6" ht="29.25" hidden="1" customHeight="1" outlineLevel="2" thickBot="1">
      <c r="B148" s="4" t="s">
        <v>171</v>
      </c>
      <c r="C148" s="4" t="s">
        <v>39</v>
      </c>
      <c r="D148" s="5" t="s">
        <v>40</v>
      </c>
      <c r="E148" s="33">
        <v>597243.71</v>
      </c>
      <c r="F148" s="52"/>
    </row>
    <row r="149" spans="2:6" ht="29.25" hidden="1" customHeight="1" outlineLevel="2" thickBot="1">
      <c r="B149" s="4" t="s">
        <v>171</v>
      </c>
      <c r="C149" s="4" t="s">
        <v>41</v>
      </c>
      <c r="D149" s="5" t="s">
        <v>42</v>
      </c>
      <c r="E149" s="33">
        <v>303525.36</v>
      </c>
      <c r="F149" s="52"/>
    </row>
    <row r="150" spans="2:6" ht="29.25" hidden="1" customHeight="1" outlineLevel="2" thickBot="1">
      <c r="B150" s="18" t="s">
        <v>171</v>
      </c>
      <c r="C150" s="18" t="s">
        <v>43</v>
      </c>
      <c r="D150" s="12" t="s">
        <v>44</v>
      </c>
      <c r="E150" s="32">
        <f>+E151+E155+E157+E159</f>
        <v>22030956.219999999</v>
      </c>
      <c r="F150" s="52"/>
    </row>
    <row r="151" spans="2:6" ht="29.25" hidden="1" customHeight="1" outlineLevel="2" thickBot="1">
      <c r="B151" s="6" t="s">
        <v>171</v>
      </c>
      <c r="C151" s="6" t="s">
        <v>45</v>
      </c>
      <c r="D151" s="7" t="s">
        <v>46</v>
      </c>
      <c r="E151" s="31">
        <v>2364658.2200000002</v>
      </c>
      <c r="F151" s="52"/>
    </row>
    <row r="152" spans="2:6" ht="29.25" hidden="1" customHeight="1" outlineLevel="2" thickBot="1">
      <c r="B152" s="4" t="s">
        <v>171</v>
      </c>
      <c r="C152" s="4" t="s">
        <v>47</v>
      </c>
      <c r="D152" s="5" t="s">
        <v>48</v>
      </c>
      <c r="E152" s="33">
        <v>1656055</v>
      </c>
      <c r="F152" s="52"/>
    </row>
    <row r="153" spans="2:6" ht="29.25" hidden="1" customHeight="1" outlineLevel="2" thickBot="1">
      <c r="B153" s="4" t="s">
        <v>171</v>
      </c>
      <c r="C153" s="4" t="s">
        <v>49</v>
      </c>
      <c r="D153" s="5" t="s">
        <v>50</v>
      </c>
      <c r="E153" s="33">
        <v>696386</v>
      </c>
      <c r="F153" s="52"/>
    </row>
    <row r="154" spans="2:6" ht="29.25" hidden="1" customHeight="1" outlineLevel="2" thickBot="1">
      <c r="B154" s="4" t="s">
        <v>171</v>
      </c>
      <c r="C154" s="4" t="s">
        <v>51</v>
      </c>
      <c r="D154" s="5" t="s">
        <v>52</v>
      </c>
      <c r="E154" s="33">
        <v>12217.22</v>
      </c>
      <c r="F154" s="52"/>
    </row>
    <row r="155" spans="2:6" ht="29.25" hidden="1" customHeight="1" outlineLevel="2" thickBot="1">
      <c r="B155" s="6" t="s">
        <v>171</v>
      </c>
      <c r="C155" s="6" t="s">
        <v>65</v>
      </c>
      <c r="D155" s="7" t="s">
        <v>66</v>
      </c>
      <c r="E155" s="31">
        <v>19377403</v>
      </c>
      <c r="F155" s="52"/>
    </row>
    <row r="156" spans="2:6" ht="29.25" hidden="1" customHeight="1" outlineLevel="2" thickBot="1">
      <c r="B156" s="4" t="s">
        <v>171</v>
      </c>
      <c r="C156" s="4" t="s">
        <v>67</v>
      </c>
      <c r="D156" s="5" t="s">
        <v>68</v>
      </c>
      <c r="E156" s="33">
        <v>19377403</v>
      </c>
      <c r="F156" s="52"/>
    </row>
    <row r="157" spans="2:6" ht="29.25" hidden="1" customHeight="1" outlineLevel="2" thickBot="1">
      <c r="B157" s="6" t="s">
        <v>171</v>
      </c>
      <c r="C157" s="6" t="s">
        <v>75</v>
      </c>
      <c r="D157" s="7" t="s">
        <v>76</v>
      </c>
      <c r="E157" s="31">
        <v>258895</v>
      </c>
      <c r="F157" s="52"/>
    </row>
    <row r="158" spans="2:6" ht="29.25" hidden="1" customHeight="1" outlineLevel="2" thickBot="1">
      <c r="B158" s="4" t="s">
        <v>171</v>
      </c>
      <c r="C158" s="4" t="s">
        <v>77</v>
      </c>
      <c r="D158" s="5" t="s">
        <v>78</v>
      </c>
      <c r="E158" s="33">
        <v>258895</v>
      </c>
      <c r="F158" s="52"/>
    </row>
    <row r="159" spans="2:6" ht="29.25" hidden="1" customHeight="1" outlineLevel="2" thickBot="1">
      <c r="B159" s="6" t="s">
        <v>171</v>
      </c>
      <c r="C159" s="6" t="s">
        <v>87</v>
      </c>
      <c r="D159" s="7" t="s">
        <v>88</v>
      </c>
      <c r="E159" s="31">
        <v>30000</v>
      </c>
      <c r="F159" s="52"/>
    </row>
    <row r="160" spans="2:6" ht="29.25" hidden="1" customHeight="1" outlineLevel="2" thickBot="1">
      <c r="B160" s="4" t="s">
        <v>171</v>
      </c>
      <c r="C160" s="4" t="s">
        <v>89</v>
      </c>
      <c r="D160" s="68" t="s">
        <v>394</v>
      </c>
      <c r="E160" s="33">
        <v>30000</v>
      </c>
      <c r="F160" s="52"/>
    </row>
    <row r="161" spans="2:6" ht="29.25" hidden="1" customHeight="1" outlineLevel="2" thickBot="1">
      <c r="B161" s="18" t="s">
        <v>171</v>
      </c>
      <c r="C161" s="18" t="s">
        <v>97</v>
      </c>
      <c r="D161" s="12" t="s">
        <v>98</v>
      </c>
      <c r="E161" s="32">
        <f>+E162+E165+E167+E169</f>
        <v>240291</v>
      </c>
      <c r="F161" s="52"/>
    </row>
    <row r="162" spans="2:6" ht="29.25" hidden="1" customHeight="1" outlineLevel="2" thickBot="1">
      <c r="B162" s="6" t="s">
        <v>171</v>
      </c>
      <c r="C162" s="6" t="s">
        <v>99</v>
      </c>
      <c r="D162" s="7" t="s">
        <v>100</v>
      </c>
      <c r="E162" s="31">
        <v>81811</v>
      </c>
      <c r="F162" s="52"/>
    </row>
    <row r="163" spans="2:6" ht="29.25" hidden="1" customHeight="1" outlineLevel="2" thickBot="1">
      <c r="B163" s="4" t="s">
        <v>171</v>
      </c>
      <c r="C163" s="4" t="s">
        <v>101</v>
      </c>
      <c r="D163" s="5" t="s">
        <v>102</v>
      </c>
      <c r="E163" s="33">
        <v>63351</v>
      </c>
      <c r="F163" s="52"/>
    </row>
    <row r="164" spans="2:6" ht="29.25" hidden="1" customHeight="1" outlineLevel="2" thickBot="1">
      <c r="B164" s="4" t="s">
        <v>171</v>
      </c>
      <c r="C164" s="4" t="s">
        <v>103</v>
      </c>
      <c r="D164" s="5" t="s">
        <v>104</v>
      </c>
      <c r="E164" s="33">
        <v>18460</v>
      </c>
      <c r="F164" s="52"/>
    </row>
    <row r="165" spans="2:6" ht="29.25" hidden="1" customHeight="1" outlineLevel="2" thickBot="1">
      <c r="B165" s="6" t="s">
        <v>171</v>
      </c>
      <c r="C165" s="6" t="s">
        <v>109</v>
      </c>
      <c r="D165" s="7" t="s">
        <v>110</v>
      </c>
      <c r="E165" s="31">
        <v>153468</v>
      </c>
      <c r="F165" s="52"/>
    </row>
    <row r="166" spans="2:6" ht="29.25" hidden="1" customHeight="1" outlineLevel="2" thickBot="1">
      <c r="B166" s="4" t="s">
        <v>171</v>
      </c>
      <c r="C166" s="4" t="s">
        <v>111</v>
      </c>
      <c r="D166" s="5" t="s">
        <v>112</v>
      </c>
      <c r="E166" s="33">
        <v>53468</v>
      </c>
      <c r="F166" s="52"/>
    </row>
    <row r="167" spans="2:6" ht="29.25" hidden="1" customHeight="1" outlineLevel="2" thickBot="1">
      <c r="B167" s="6" t="s">
        <v>171</v>
      </c>
      <c r="C167" s="6" t="s">
        <v>117</v>
      </c>
      <c r="D167" s="7" t="s">
        <v>118</v>
      </c>
      <c r="E167" s="31">
        <v>2217</v>
      </c>
      <c r="F167" s="52"/>
    </row>
    <row r="168" spans="2:6" ht="29.25" hidden="1" customHeight="1" outlineLevel="2" thickBot="1">
      <c r="B168" s="4" t="s">
        <v>171</v>
      </c>
      <c r="C168" s="4" t="s">
        <v>119</v>
      </c>
      <c r="D168" s="5" t="s">
        <v>120</v>
      </c>
      <c r="E168" s="33">
        <v>2217</v>
      </c>
      <c r="F168" s="52"/>
    </row>
    <row r="169" spans="2:6" ht="29.25" hidden="1" customHeight="1" outlineLevel="2" thickBot="1">
      <c r="B169" s="6" t="s">
        <v>171</v>
      </c>
      <c r="C169" s="6" t="s">
        <v>123</v>
      </c>
      <c r="D169" s="7" t="s">
        <v>124</v>
      </c>
      <c r="E169" s="31">
        <v>2795</v>
      </c>
      <c r="F169" s="52"/>
    </row>
    <row r="170" spans="2:6" ht="29.25" hidden="1" customHeight="1" outlineLevel="2" thickBot="1">
      <c r="B170" s="4" t="s">
        <v>171</v>
      </c>
      <c r="C170" s="4" t="s">
        <v>129</v>
      </c>
      <c r="D170" s="64" t="s">
        <v>130</v>
      </c>
      <c r="E170" s="33">
        <v>2795</v>
      </c>
      <c r="F170" s="52"/>
    </row>
    <row r="171" spans="2:6" ht="29.25" customHeight="1" outlineLevel="1" collapsed="1" thickBot="1">
      <c r="B171" s="89" t="s">
        <v>171</v>
      </c>
      <c r="C171" s="90"/>
      <c r="D171" s="91"/>
      <c r="E171" s="31">
        <f>E132+E150+E161</f>
        <v>46066586.839999996</v>
      </c>
      <c r="F171" s="52"/>
    </row>
    <row r="172" spans="2:6" ht="29.25" hidden="1" customHeight="1" outlineLevel="2" thickBot="1">
      <c r="B172" s="21" t="s">
        <v>174</v>
      </c>
      <c r="C172" s="21" t="s">
        <v>1</v>
      </c>
      <c r="D172" s="22" t="s">
        <v>2</v>
      </c>
      <c r="E172" s="32">
        <f>+E173+E176+E178+E182+E185</f>
        <v>22227181.239999998</v>
      </c>
      <c r="F172" s="52"/>
    </row>
    <row r="173" spans="2:6" ht="29.25" hidden="1" customHeight="1" outlineLevel="2" thickBot="1">
      <c r="B173" s="6" t="s">
        <v>174</v>
      </c>
      <c r="C173" s="6" t="s">
        <v>3</v>
      </c>
      <c r="D173" s="7" t="s">
        <v>4</v>
      </c>
      <c r="E173" s="31">
        <v>9339603</v>
      </c>
      <c r="F173" s="52"/>
    </row>
    <row r="174" spans="2:6" ht="29.25" hidden="1" customHeight="1" outlineLevel="2" thickBot="1">
      <c r="B174" s="4" t="s">
        <v>174</v>
      </c>
      <c r="C174" s="4" t="s">
        <v>5</v>
      </c>
      <c r="D174" s="5" t="s">
        <v>6</v>
      </c>
      <c r="E174" s="33">
        <v>9096183</v>
      </c>
      <c r="F174" s="52"/>
    </row>
    <row r="175" spans="2:6" s="52" customFormat="1" ht="29.25" hidden="1" customHeight="1" outlineLevel="2" thickBot="1">
      <c r="B175" s="4" t="s">
        <v>174</v>
      </c>
      <c r="C175" s="4" t="s">
        <v>9</v>
      </c>
      <c r="D175" s="64" t="s">
        <v>10</v>
      </c>
      <c r="E175" s="33">
        <v>243420</v>
      </c>
    </row>
    <row r="176" spans="2:6" ht="29.25" hidden="1" customHeight="1" outlineLevel="2" thickBot="1">
      <c r="B176" s="6" t="s">
        <v>174</v>
      </c>
      <c r="C176" s="6" t="s">
        <v>11</v>
      </c>
      <c r="D176" s="7" t="s">
        <v>12</v>
      </c>
      <c r="E176" s="31">
        <v>40108</v>
      </c>
      <c r="F176" s="52"/>
    </row>
    <row r="177" spans="2:6" ht="29.25" hidden="1" customHeight="1" outlineLevel="2" thickBot="1">
      <c r="B177" s="4" t="s">
        <v>174</v>
      </c>
      <c r="C177" s="4" t="s">
        <v>13</v>
      </c>
      <c r="D177" s="5" t="s">
        <v>14</v>
      </c>
      <c r="E177" s="33">
        <v>40108</v>
      </c>
      <c r="F177" s="52"/>
    </row>
    <row r="178" spans="2:6" ht="29.25" hidden="1" customHeight="1" outlineLevel="2" thickBot="1">
      <c r="B178" s="6" t="s">
        <v>174</v>
      </c>
      <c r="C178" s="6" t="s">
        <v>17</v>
      </c>
      <c r="D178" s="7" t="s">
        <v>18</v>
      </c>
      <c r="E178" s="31">
        <v>9208161</v>
      </c>
      <c r="F178" s="52"/>
    </row>
    <row r="179" spans="2:6" ht="29.25" hidden="1" customHeight="1" outlineLevel="2" thickBot="1">
      <c r="B179" s="4" t="s">
        <v>174</v>
      </c>
      <c r="C179" s="4" t="s">
        <v>19</v>
      </c>
      <c r="D179" s="5" t="s">
        <v>20</v>
      </c>
      <c r="E179" s="33">
        <v>4563665</v>
      </c>
      <c r="F179" s="52"/>
    </row>
    <row r="180" spans="2:6" ht="29.25" hidden="1" customHeight="1" outlineLevel="2" thickBot="1">
      <c r="B180" s="4" t="s">
        <v>174</v>
      </c>
      <c r="C180" s="4" t="s">
        <v>23</v>
      </c>
      <c r="D180" s="5" t="s">
        <v>24</v>
      </c>
      <c r="E180" s="33">
        <v>399619</v>
      </c>
      <c r="F180" s="52"/>
    </row>
    <row r="181" spans="2:6" ht="29.25" hidden="1" customHeight="1" outlineLevel="2" thickBot="1">
      <c r="B181" s="4" t="s">
        <v>174</v>
      </c>
      <c r="C181" s="4" t="s">
        <v>25</v>
      </c>
      <c r="D181" s="5" t="s">
        <v>26</v>
      </c>
      <c r="E181" s="33">
        <v>4244877</v>
      </c>
      <c r="F181" s="52"/>
    </row>
    <row r="182" spans="2:6" ht="29.25" hidden="1" customHeight="1" outlineLevel="2" thickBot="1">
      <c r="B182" s="6" t="s">
        <v>174</v>
      </c>
      <c r="C182" s="6" t="s">
        <v>29</v>
      </c>
      <c r="D182" s="7" t="s">
        <v>30</v>
      </c>
      <c r="E182" s="31">
        <v>1819654.61</v>
      </c>
      <c r="F182" s="52"/>
    </row>
    <row r="183" spans="2:6" ht="29.25" hidden="1" customHeight="1" outlineLevel="2" thickBot="1">
      <c r="B183" s="4" t="s">
        <v>174</v>
      </c>
      <c r="C183" s="4" t="s">
        <v>31</v>
      </c>
      <c r="D183" s="5" t="s">
        <v>32</v>
      </c>
      <c r="E183" s="33">
        <v>1726338.99</v>
      </c>
      <c r="F183" s="52"/>
    </row>
    <row r="184" spans="2:6" ht="29.25" hidden="1" customHeight="1" outlineLevel="2" thickBot="1">
      <c r="B184" s="4" t="s">
        <v>174</v>
      </c>
      <c r="C184" s="4" t="s">
        <v>33</v>
      </c>
      <c r="D184" s="5" t="s">
        <v>34</v>
      </c>
      <c r="E184" s="33">
        <v>93315.62</v>
      </c>
      <c r="F184" s="52"/>
    </row>
    <row r="185" spans="2:6" ht="29.25" hidden="1" customHeight="1" outlineLevel="2" thickBot="1">
      <c r="B185" s="6" t="s">
        <v>174</v>
      </c>
      <c r="C185" s="6" t="s">
        <v>35</v>
      </c>
      <c r="D185" s="7" t="s">
        <v>36</v>
      </c>
      <c r="E185" s="31">
        <v>1819654.63</v>
      </c>
      <c r="F185" s="52"/>
    </row>
    <row r="186" spans="2:6" ht="29.25" hidden="1" customHeight="1" outlineLevel="2" thickBot="1">
      <c r="B186" s="4" t="s">
        <v>174</v>
      </c>
      <c r="C186" s="4" t="s">
        <v>37</v>
      </c>
      <c r="D186" s="5" t="s">
        <v>38</v>
      </c>
      <c r="E186" s="33">
        <v>979814.03</v>
      </c>
      <c r="F186" s="52"/>
    </row>
    <row r="187" spans="2:6" ht="29.25" hidden="1" customHeight="1" outlineLevel="2" thickBot="1">
      <c r="B187" s="4" t="s">
        <v>174</v>
      </c>
      <c r="C187" s="4" t="s">
        <v>39</v>
      </c>
      <c r="D187" s="5" t="s">
        <v>40</v>
      </c>
      <c r="E187" s="33">
        <v>559893.73</v>
      </c>
      <c r="F187" s="52"/>
    </row>
    <row r="188" spans="2:6" ht="29.25" hidden="1" customHeight="1" outlineLevel="2" thickBot="1">
      <c r="B188" s="4" t="s">
        <v>174</v>
      </c>
      <c r="C188" s="4" t="s">
        <v>41</v>
      </c>
      <c r="D188" s="5" t="s">
        <v>42</v>
      </c>
      <c r="E188" s="33">
        <v>279946.87</v>
      </c>
      <c r="F188" s="52"/>
    </row>
    <row r="189" spans="2:6" ht="29.25" hidden="1" customHeight="1" outlineLevel="2" thickBot="1">
      <c r="B189" s="18" t="s">
        <v>174</v>
      </c>
      <c r="C189" s="18" t="s">
        <v>43</v>
      </c>
      <c r="D189" s="12" t="s">
        <v>44</v>
      </c>
      <c r="E189" s="32">
        <f>+E190+E193+E195</f>
        <v>29317800</v>
      </c>
      <c r="F189" s="52"/>
    </row>
    <row r="190" spans="2:6" ht="29.25" hidden="1" customHeight="1" outlineLevel="2" thickBot="1">
      <c r="B190" s="6" t="s">
        <v>174</v>
      </c>
      <c r="C190" s="6" t="s">
        <v>45</v>
      </c>
      <c r="D190" s="7" t="s">
        <v>46</v>
      </c>
      <c r="E190" s="31">
        <v>6465244</v>
      </c>
      <c r="F190" s="52"/>
    </row>
    <row r="191" spans="2:6" ht="29.25" hidden="1" customHeight="1" outlineLevel="2" thickBot="1">
      <c r="B191" s="4" t="s">
        <v>174</v>
      </c>
      <c r="C191" s="4" t="s">
        <v>47</v>
      </c>
      <c r="D191" s="5" t="s">
        <v>48</v>
      </c>
      <c r="E191" s="33">
        <v>5598850</v>
      </c>
      <c r="F191" s="52"/>
    </row>
    <row r="192" spans="2:6" ht="29.25" hidden="1" customHeight="1" outlineLevel="2" thickBot="1">
      <c r="B192" s="4" t="s">
        <v>174</v>
      </c>
      <c r="C192" s="4" t="s">
        <v>49</v>
      </c>
      <c r="D192" s="5" t="s">
        <v>50</v>
      </c>
      <c r="E192" s="33">
        <v>866394</v>
      </c>
      <c r="F192" s="52"/>
    </row>
    <row r="193" spans="2:6" ht="29.25" hidden="1" customHeight="1" outlineLevel="2" thickBot="1">
      <c r="B193" s="6" t="s">
        <v>174</v>
      </c>
      <c r="C193" s="6" t="s">
        <v>65</v>
      </c>
      <c r="D193" s="7" t="s">
        <v>66</v>
      </c>
      <c r="E193" s="31">
        <v>22468100</v>
      </c>
      <c r="F193" s="52"/>
    </row>
    <row r="194" spans="2:6" ht="29.25" hidden="1" customHeight="1" outlineLevel="2" thickBot="1">
      <c r="B194" s="4" t="s">
        <v>174</v>
      </c>
      <c r="C194" s="4" t="s">
        <v>67</v>
      </c>
      <c r="D194" s="5" t="s">
        <v>68</v>
      </c>
      <c r="E194" s="33">
        <v>22468100</v>
      </c>
      <c r="F194" s="52"/>
    </row>
    <row r="195" spans="2:6" ht="29.25" hidden="1" customHeight="1" outlineLevel="2" thickBot="1">
      <c r="B195" s="6" t="s">
        <v>174</v>
      </c>
      <c r="C195" s="6" t="s">
        <v>75</v>
      </c>
      <c r="D195" s="7" t="s">
        <v>76</v>
      </c>
      <c r="E195" s="31">
        <v>384456</v>
      </c>
      <c r="F195" s="52"/>
    </row>
    <row r="196" spans="2:6" ht="29.25" hidden="1" customHeight="1" outlineLevel="2" thickBot="1">
      <c r="B196" s="4" t="s">
        <v>174</v>
      </c>
      <c r="C196" s="4" t="s">
        <v>77</v>
      </c>
      <c r="D196" s="5" t="s">
        <v>78</v>
      </c>
      <c r="E196" s="33">
        <v>384456</v>
      </c>
      <c r="F196" s="52"/>
    </row>
    <row r="197" spans="2:6" ht="29.25" hidden="1" customHeight="1" outlineLevel="2" thickBot="1">
      <c r="B197" s="18" t="s">
        <v>174</v>
      </c>
      <c r="C197" s="18" t="s">
        <v>97</v>
      </c>
      <c r="D197" s="12" t="s">
        <v>98</v>
      </c>
      <c r="E197" s="32">
        <f>+E198+E200</f>
        <v>355224</v>
      </c>
      <c r="F197" s="52"/>
    </row>
    <row r="198" spans="2:6" ht="29.25" hidden="1" customHeight="1" outlineLevel="2" thickBot="1">
      <c r="B198" s="6" t="s">
        <v>174</v>
      </c>
      <c r="C198" s="6" t="s">
        <v>99</v>
      </c>
      <c r="D198" s="7" t="s">
        <v>100</v>
      </c>
      <c r="E198" s="31">
        <v>238224</v>
      </c>
      <c r="F198" s="52"/>
    </row>
    <row r="199" spans="2:6" ht="29.25" hidden="1" customHeight="1" outlineLevel="2" thickBot="1">
      <c r="B199" s="4" t="s">
        <v>174</v>
      </c>
      <c r="C199" s="4" t="s">
        <v>101</v>
      </c>
      <c r="D199" s="5" t="s">
        <v>102</v>
      </c>
      <c r="E199" s="33">
        <v>238224</v>
      </c>
      <c r="F199" s="52"/>
    </row>
    <row r="200" spans="2:6" ht="29.25" hidden="1" customHeight="1" outlineLevel="2" thickBot="1">
      <c r="B200" s="6" t="s">
        <v>174</v>
      </c>
      <c r="C200" s="6" t="s">
        <v>123</v>
      </c>
      <c r="D200" s="7" t="s">
        <v>124</v>
      </c>
      <c r="E200" s="31">
        <v>117000</v>
      </c>
      <c r="F200" s="52"/>
    </row>
    <row r="201" spans="2:6" ht="29.25" hidden="1" customHeight="1" outlineLevel="2" thickBot="1">
      <c r="B201" s="4" t="s">
        <v>174</v>
      </c>
      <c r="C201" s="4" t="s">
        <v>129</v>
      </c>
      <c r="D201" s="68" t="s">
        <v>130</v>
      </c>
      <c r="E201" s="33">
        <v>117000</v>
      </c>
      <c r="F201" s="52"/>
    </row>
    <row r="202" spans="2:6" ht="29.25" hidden="1" customHeight="1" outlineLevel="2" thickBot="1">
      <c r="B202" s="18" t="s">
        <v>174</v>
      </c>
      <c r="C202" s="18" t="s">
        <v>147</v>
      </c>
      <c r="D202" s="12" t="s">
        <v>148</v>
      </c>
      <c r="E202" s="32">
        <v>7455</v>
      </c>
      <c r="F202" s="52"/>
    </row>
    <row r="203" spans="2:6" ht="29.25" hidden="1" customHeight="1" outlineLevel="2" thickBot="1">
      <c r="B203" s="6" t="s">
        <v>174</v>
      </c>
      <c r="C203" s="6" t="s">
        <v>153</v>
      </c>
      <c r="D203" s="7" t="s">
        <v>154</v>
      </c>
      <c r="E203" s="31">
        <v>7455</v>
      </c>
      <c r="F203" s="52"/>
    </row>
    <row r="204" spans="2:6" ht="29.25" hidden="1" customHeight="1" outlineLevel="2" thickBot="1">
      <c r="B204" s="4" t="s">
        <v>174</v>
      </c>
      <c r="C204" s="4" t="s">
        <v>157</v>
      </c>
      <c r="D204" s="5" t="s">
        <v>158</v>
      </c>
      <c r="E204" s="33">
        <v>7455</v>
      </c>
      <c r="F204" s="52"/>
    </row>
    <row r="205" spans="2:6" ht="29.25" customHeight="1" outlineLevel="1" collapsed="1" thickBot="1">
      <c r="B205" s="89" t="s">
        <v>174</v>
      </c>
      <c r="C205" s="90"/>
      <c r="D205" s="91"/>
      <c r="E205" s="31">
        <f>E172+E189+E197+E202</f>
        <v>51907660.239999995</v>
      </c>
      <c r="F205" s="52"/>
    </row>
    <row r="206" spans="2:6" ht="29.25" hidden="1" customHeight="1" outlineLevel="2" thickBot="1">
      <c r="B206" s="10" t="s">
        <v>175</v>
      </c>
      <c r="C206" s="10" t="s">
        <v>1</v>
      </c>
      <c r="D206" s="11" t="s">
        <v>2</v>
      </c>
      <c r="E206" s="32">
        <f>+E207+E210+E212+E218+E221</f>
        <v>46258053.550000004</v>
      </c>
      <c r="F206" s="52"/>
    </row>
    <row r="207" spans="2:6" ht="29.25" hidden="1" customHeight="1" outlineLevel="2" thickBot="1">
      <c r="B207" s="6" t="s">
        <v>175</v>
      </c>
      <c r="C207" s="6" t="s">
        <v>3</v>
      </c>
      <c r="D207" s="7" t="s">
        <v>4</v>
      </c>
      <c r="E207" s="31">
        <v>18930249</v>
      </c>
      <c r="F207" s="52"/>
    </row>
    <row r="208" spans="2:6" ht="29.25" hidden="1" customHeight="1" outlineLevel="2" thickBot="1">
      <c r="B208" s="4" t="s">
        <v>175</v>
      </c>
      <c r="C208" s="4" t="s">
        <v>5</v>
      </c>
      <c r="D208" s="5" t="s">
        <v>6</v>
      </c>
      <c r="E208" s="33">
        <v>17483906</v>
      </c>
      <c r="F208" s="52"/>
    </row>
    <row r="209" spans="2:6" ht="29.25" hidden="1" customHeight="1" outlineLevel="2" thickBot="1">
      <c r="B209" s="4" t="s">
        <v>175</v>
      </c>
      <c r="C209" s="4" t="s">
        <v>9</v>
      </c>
      <c r="D209" s="5" t="s">
        <v>10</v>
      </c>
      <c r="E209" s="33">
        <v>1446343</v>
      </c>
      <c r="F209" s="52"/>
    </row>
    <row r="210" spans="2:6" ht="29.25" hidden="1" customHeight="1" outlineLevel="2" thickBot="1">
      <c r="B210" s="6" t="s">
        <v>175</v>
      </c>
      <c r="C210" s="6" t="s">
        <v>11</v>
      </c>
      <c r="D210" s="7" t="s">
        <v>12</v>
      </c>
      <c r="E210" s="31">
        <v>2401421</v>
      </c>
      <c r="F210" s="52"/>
    </row>
    <row r="211" spans="2:6" ht="29.25" hidden="1" customHeight="1" outlineLevel="2" thickBot="1">
      <c r="B211" s="4" t="s">
        <v>175</v>
      </c>
      <c r="C211" s="4" t="s">
        <v>13</v>
      </c>
      <c r="D211" s="5" t="s">
        <v>14</v>
      </c>
      <c r="E211" s="33">
        <v>2401421</v>
      </c>
      <c r="F211" s="52"/>
    </row>
    <row r="212" spans="2:6" ht="29.25" hidden="1" customHeight="1" outlineLevel="2" thickBot="1">
      <c r="B212" s="6" t="s">
        <v>175</v>
      </c>
      <c r="C212" s="6" t="s">
        <v>17</v>
      </c>
      <c r="D212" s="7" t="s">
        <v>18</v>
      </c>
      <c r="E212" s="31">
        <v>17299872</v>
      </c>
      <c r="F212" s="52"/>
    </row>
    <row r="213" spans="2:6" ht="29.25" hidden="1" customHeight="1" outlineLevel="2" thickBot="1">
      <c r="B213" s="4" t="s">
        <v>175</v>
      </c>
      <c r="C213" s="4" t="s">
        <v>19</v>
      </c>
      <c r="D213" s="5" t="s">
        <v>20</v>
      </c>
      <c r="E213" s="33">
        <v>6120459</v>
      </c>
      <c r="F213" s="52"/>
    </row>
    <row r="214" spans="2:6" ht="29.25" hidden="1" customHeight="1" outlineLevel="2" thickBot="1">
      <c r="B214" s="4" t="s">
        <v>175</v>
      </c>
      <c r="C214" s="4" t="s">
        <v>21</v>
      </c>
      <c r="D214" s="5" t="s">
        <v>22</v>
      </c>
      <c r="E214" s="33">
        <v>1619998</v>
      </c>
      <c r="F214" s="52"/>
    </row>
    <row r="215" spans="2:6" ht="29.25" hidden="1" customHeight="1" outlineLevel="2" thickBot="1">
      <c r="B215" s="4" t="s">
        <v>175</v>
      </c>
      <c r="C215" s="4" t="s">
        <v>23</v>
      </c>
      <c r="D215" s="5" t="s">
        <v>24</v>
      </c>
      <c r="E215" s="33">
        <v>726086</v>
      </c>
      <c r="F215" s="52"/>
    </row>
    <row r="216" spans="2:6" ht="29.25" hidden="1" customHeight="1" outlineLevel="2" thickBot="1">
      <c r="B216" s="4" t="s">
        <v>175</v>
      </c>
      <c r="C216" s="4" t="s">
        <v>25</v>
      </c>
      <c r="D216" s="5" t="s">
        <v>26</v>
      </c>
      <c r="E216" s="33">
        <v>8713042</v>
      </c>
      <c r="F216" s="52"/>
    </row>
    <row r="217" spans="2:6" ht="29.25" hidden="1" customHeight="1" outlineLevel="2" thickBot="1">
      <c r="B217" s="4" t="s">
        <v>175</v>
      </c>
      <c r="C217" s="4" t="s">
        <v>27</v>
      </c>
      <c r="D217" s="5" t="s">
        <v>28</v>
      </c>
      <c r="E217" s="33">
        <v>120287</v>
      </c>
      <c r="F217" s="52"/>
    </row>
    <row r="218" spans="2:6" ht="29.25" hidden="1" customHeight="1" outlineLevel="2" thickBot="1">
      <c r="B218" s="6" t="s">
        <v>175</v>
      </c>
      <c r="C218" s="6" t="s">
        <v>29</v>
      </c>
      <c r="D218" s="7" t="s">
        <v>30</v>
      </c>
      <c r="E218" s="31">
        <v>3813255.77</v>
      </c>
      <c r="F218" s="52"/>
    </row>
    <row r="219" spans="2:6" ht="29.25" hidden="1" customHeight="1" outlineLevel="2" thickBot="1">
      <c r="B219" s="4" t="s">
        <v>175</v>
      </c>
      <c r="C219" s="4" t="s">
        <v>31</v>
      </c>
      <c r="D219" s="5" t="s">
        <v>32</v>
      </c>
      <c r="E219" s="33">
        <v>3617704.2</v>
      </c>
      <c r="F219" s="52"/>
    </row>
    <row r="220" spans="2:6" ht="29.25" hidden="1" customHeight="1" outlineLevel="2" thickBot="1">
      <c r="B220" s="4" t="s">
        <v>175</v>
      </c>
      <c r="C220" s="4" t="s">
        <v>33</v>
      </c>
      <c r="D220" s="5" t="s">
        <v>34</v>
      </c>
      <c r="E220" s="33">
        <v>195551.57</v>
      </c>
      <c r="F220" s="52"/>
    </row>
    <row r="221" spans="2:6" ht="29.25" hidden="1" customHeight="1" outlineLevel="2" thickBot="1">
      <c r="B221" s="6" t="s">
        <v>175</v>
      </c>
      <c r="C221" s="6" t="s">
        <v>35</v>
      </c>
      <c r="D221" s="7" t="s">
        <v>36</v>
      </c>
      <c r="E221" s="31">
        <v>3813255.78</v>
      </c>
      <c r="F221" s="52"/>
    </row>
    <row r="222" spans="2:6" ht="29.25" hidden="1" customHeight="1" outlineLevel="2" thickBot="1">
      <c r="B222" s="4" t="s">
        <v>175</v>
      </c>
      <c r="C222" s="4" t="s">
        <v>37</v>
      </c>
      <c r="D222" s="5" t="s">
        <v>38</v>
      </c>
      <c r="E222" s="33">
        <v>2053291.55</v>
      </c>
      <c r="F222" s="52"/>
    </row>
    <row r="223" spans="2:6" ht="29.25" hidden="1" customHeight="1" outlineLevel="2" thickBot="1">
      <c r="B223" s="4" t="s">
        <v>175</v>
      </c>
      <c r="C223" s="4" t="s">
        <v>39</v>
      </c>
      <c r="D223" s="5" t="s">
        <v>40</v>
      </c>
      <c r="E223" s="33">
        <v>1173309.49</v>
      </c>
      <c r="F223" s="52"/>
    </row>
    <row r="224" spans="2:6" ht="29.25" hidden="1" customHeight="1" outlineLevel="2" thickBot="1">
      <c r="B224" s="4" t="s">
        <v>175</v>
      </c>
      <c r="C224" s="4" t="s">
        <v>41</v>
      </c>
      <c r="D224" s="5" t="s">
        <v>42</v>
      </c>
      <c r="E224" s="33">
        <v>586654.74</v>
      </c>
      <c r="F224" s="52"/>
    </row>
    <row r="225" spans="2:6" ht="29.25" hidden="1" customHeight="1" outlineLevel="2" thickBot="1">
      <c r="B225" s="8" t="s">
        <v>175</v>
      </c>
      <c r="C225" s="8" t="s">
        <v>43</v>
      </c>
      <c r="D225" s="9" t="s">
        <v>44</v>
      </c>
      <c r="E225" s="32">
        <f>+E226+E229++E231</f>
        <v>21715033.119999997</v>
      </c>
      <c r="F225" s="52"/>
    </row>
    <row r="226" spans="2:6" ht="29.25" hidden="1" customHeight="1" outlineLevel="2" thickBot="1">
      <c r="B226" s="6" t="s">
        <v>175</v>
      </c>
      <c r="C226" s="6" t="s">
        <v>45</v>
      </c>
      <c r="D226" s="7" t="s">
        <v>46</v>
      </c>
      <c r="E226" s="31">
        <v>9118225</v>
      </c>
      <c r="F226" s="52"/>
    </row>
    <row r="227" spans="2:6" ht="29.25" hidden="1" customHeight="1" outlineLevel="2" thickBot="1">
      <c r="B227" s="4" t="s">
        <v>175</v>
      </c>
      <c r="C227" s="4" t="s">
        <v>47</v>
      </c>
      <c r="D227" s="5" t="s">
        <v>48</v>
      </c>
      <c r="E227" s="33">
        <v>1616189</v>
      </c>
      <c r="F227" s="52"/>
    </row>
    <row r="228" spans="2:6" ht="29.25" hidden="1" customHeight="1" outlineLevel="2" thickBot="1">
      <c r="B228" s="4" t="s">
        <v>175</v>
      </c>
      <c r="C228" s="4" t="s">
        <v>49</v>
      </c>
      <c r="D228" s="5" t="s">
        <v>50</v>
      </c>
      <c r="E228" s="33">
        <v>7502036</v>
      </c>
      <c r="F228" s="52"/>
    </row>
    <row r="229" spans="2:6" ht="29.25" hidden="1" customHeight="1" outlineLevel="2" thickBot="1">
      <c r="B229" s="6" t="s">
        <v>175</v>
      </c>
      <c r="C229" s="6" t="s">
        <v>65</v>
      </c>
      <c r="D229" s="7" t="s">
        <v>66</v>
      </c>
      <c r="E229" s="33">
        <v>12338608.119999999</v>
      </c>
      <c r="F229" s="52"/>
    </row>
    <row r="230" spans="2:6" ht="29.25" hidden="1" customHeight="1" outlineLevel="2" thickBot="1">
      <c r="B230" s="4" t="s">
        <v>175</v>
      </c>
      <c r="C230" s="4" t="s">
        <v>67</v>
      </c>
      <c r="D230" s="5" t="s">
        <v>68</v>
      </c>
      <c r="E230" s="33">
        <v>12338608.119999999</v>
      </c>
      <c r="F230" s="52"/>
    </row>
    <row r="231" spans="2:6" ht="29.25" hidden="1" customHeight="1" outlineLevel="2" thickBot="1">
      <c r="B231" s="6" t="s">
        <v>175</v>
      </c>
      <c r="C231" s="6" t="s">
        <v>87</v>
      </c>
      <c r="D231" s="7" t="s">
        <v>88</v>
      </c>
      <c r="E231" s="31">
        <v>258200</v>
      </c>
      <c r="F231" s="52"/>
    </row>
    <row r="232" spans="2:6" ht="29.25" hidden="1" customHeight="1" outlineLevel="2" thickBot="1">
      <c r="B232" s="4" t="s">
        <v>175</v>
      </c>
      <c r="C232" s="4" t="s">
        <v>95</v>
      </c>
      <c r="D232" s="64" t="s">
        <v>96</v>
      </c>
      <c r="E232" s="33">
        <v>52000</v>
      </c>
      <c r="F232" s="52"/>
    </row>
    <row r="233" spans="2:6" s="52" customFormat="1" ht="29.25" hidden="1" customHeight="1" outlineLevel="2" thickBot="1">
      <c r="B233" s="4" t="s">
        <v>175</v>
      </c>
      <c r="C233" s="4" t="s">
        <v>358</v>
      </c>
      <c r="D233" s="64" t="s">
        <v>176</v>
      </c>
      <c r="E233" s="33">
        <v>206200</v>
      </c>
    </row>
    <row r="234" spans="2:6" ht="29.25" hidden="1" customHeight="1" outlineLevel="2" thickBot="1">
      <c r="B234" s="8" t="s">
        <v>175</v>
      </c>
      <c r="C234" s="8" t="s">
        <v>97</v>
      </c>
      <c r="D234" s="9" t="s">
        <v>98</v>
      </c>
      <c r="E234" s="32">
        <f>+E235+E237+E239</f>
        <v>1754609</v>
      </c>
      <c r="F234" s="52"/>
    </row>
    <row r="235" spans="2:6" ht="29.25" hidden="1" customHeight="1" outlineLevel="2" thickBot="1">
      <c r="B235" s="6" t="s">
        <v>175</v>
      </c>
      <c r="C235" s="6" t="s">
        <v>99</v>
      </c>
      <c r="D235" s="7" t="s">
        <v>100</v>
      </c>
      <c r="E235" s="31">
        <v>29579</v>
      </c>
      <c r="F235" s="52"/>
    </row>
    <row r="236" spans="2:6" ht="29.25" hidden="1" customHeight="1" outlineLevel="2" thickBot="1">
      <c r="B236" s="4" t="s">
        <v>175</v>
      </c>
      <c r="C236" s="4" t="s">
        <v>101</v>
      </c>
      <c r="D236" s="5" t="s">
        <v>102</v>
      </c>
      <c r="E236" s="33">
        <v>29579</v>
      </c>
      <c r="F236" s="52"/>
    </row>
    <row r="237" spans="2:6" s="52" customFormat="1" ht="29.25" hidden="1" customHeight="1" outlineLevel="2" thickBot="1">
      <c r="B237" s="4" t="s">
        <v>164</v>
      </c>
      <c r="C237" s="6" t="s">
        <v>117</v>
      </c>
      <c r="D237" s="7" t="s">
        <v>118</v>
      </c>
      <c r="E237" s="31">
        <v>207030</v>
      </c>
    </row>
    <row r="238" spans="2:6" s="52" customFormat="1" ht="29.25" hidden="1" customHeight="1" outlineLevel="2" thickBot="1">
      <c r="B238" s="4" t="s">
        <v>164</v>
      </c>
      <c r="C238" s="4" t="s">
        <v>121</v>
      </c>
      <c r="D238" s="64" t="s">
        <v>122</v>
      </c>
      <c r="E238" s="33">
        <v>207030</v>
      </c>
    </row>
    <row r="239" spans="2:6" s="52" customFormat="1" ht="29.25" hidden="1" customHeight="1" outlineLevel="2" thickBot="1">
      <c r="B239" s="6" t="s">
        <v>164</v>
      </c>
      <c r="C239" s="6" t="s">
        <v>123</v>
      </c>
      <c r="D239" s="7" t="s">
        <v>124</v>
      </c>
      <c r="E239" s="31">
        <v>1518000</v>
      </c>
    </row>
    <row r="240" spans="2:6" ht="29.25" hidden="1" customHeight="1" outlineLevel="2" thickBot="1">
      <c r="B240" s="4" t="s">
        <v>175</v>
      </c>
      <c r="C240" s="4" t="s">
        <v>131</v>
      </c>
      <c r="D240" s="5" t="s">
        <v>132</v>
      </c>
      <c r="E240" s="33">
        <v>1518000</v>
      </c>
      <c r="F240" s="52"/>
    </row>
    <row r="241" spans="2:6" ht="29.25" customHeight="1" outlineLevel="1" collapsed="1" thickBot="1">
      <c r="B241" s="89" t="s">
        <v>196</v>
      </c>
      <c r="C241" s="90"/>
      <c r="D241" s="91"/>
      <c r="E241" s="31">
        <f>E206+E225+E234</f>
        <v>69727695.670000002</v>
      </c>
      <c r="F241" s="52"/>
    </row>
    <row r="242" spans="2:6" ht="29.25" hidden="1" customHeight="1" outlineLevel="2" thickBot="1">
      <c r="B242" s="10" t="s">
        <v>177</v>
      </c>
      <c r="C242" s="10" t="s">
        <v>1</v>
      </c>
      <c r="D242" s="11" t="s">
        <v>2</v>
      </c>
      <c r="E242" s="32">
        <f>+E243+E245+E251+E254</f>
        <v>34120863.949999996</v>
      </c>
      <c r="F242" s="52"/>
    </row>
    <row r="243" spans="2:6" ht="29.25" hidden="1" customHeight="1" outlineLevel="2" thickBot="1">
      <c r="B243" s="6" t="s">
        <v>177</v>
      </c>
      <c r="C243" s="6" t="s">
        <v>3</v>
      </c>
      <c r="D243" s="7" t="s">
        <v>4</v>
      </c>
      <c r="E243" s="33">
        <v>14009196</v>
      </c>
      <c r="F243" s="52"/>
    </row>
    <row r="244" spans="2:6" ht="29.25" hidden="1" customHeight="1" outlineLevel="2" thickBot="1">
      <c r="B244" s="4" t="s">
        <v>177</v>
      </c>
      <c r="C244" s="4" t="s">
        <v>5</v>
      </c>
      <c r="D244" s="5" t="s">
        <v>6</v>
      </c>
      <c r="E244" s="33">
        <v>14009196</v>
      </c>
      <c r="F244" s="52"/>
    </row>
    <row r="245" spans="2:6" ht="29.25" hidden="1" customHeight="1" outlineLevel="2" thickBot="1">
      <c r="B245" s="6" t="s">
        <v>177</v>
      </c>
      <c r="C245" s="6" t="s">
        <v>17</v>
      </c>
      <c r="D245" s="7" t="s">
        <v>18</v>
      </c>
      <c r="E245" s="33">
        <v>14640125</v>
      </c>
      <c r="F245" s="52"/>
    </row>
    <row r="246" spans="2:6" ht="29.25" hidden="1" customHeight="1" outlineLevel="2" thickBot="1">
      <c r="B246" s="4" t="s">
        <v>177</v>
      </c>
      <c r="C246" s="4" t="s">
        <v>19</v>
      </c>
      <c r="D246" s="5" t="s">
        <v>20</v>
      </c>
      <c r="E246" s="33">
        <v>4025575</v>
      </c>
      <c r="F246" s="52"/>
    </row>
    <row r="247" spans="2:6" ht="29.25" hidden="1" customHeight="1" outlineLevel="2" thickBot="1">
      <c r="B247" s="4" t="s">
        <v>177</v>
      </c>
      <c r="C247" s="4" t="s">
        <v>21</v>
      </c>
      <c r="D247" s="5" t="s">
        <v>22</v>
      </c>
      <c r="E247" s="33">
        <v>2397377</v>
      </c>
      <c r="F247" s="52"/>
    </row>
    <row r="248" spans="2:6" ht="29.25" hidden="1" customHeight="1" outlineLevel="2" thickBot="1">
      <c r="B248" s="4" t="s">
        <v>177</v>
      </c>
      <c r="C248" s="4" t="s">
        <v>23</v>
      </c>
      <c r="D248" s="5" t="s">
        <v>24</v>
      </c>
      <c r="E248" s="33">
        <v>590127</v>
      </c>
      <c r="F248" s="52"/>
    </row>
    <row r="249" spans="2:6" ht="29.25" hidden="1" customHeight="1" outlineLevel="2" thickBot="1">
      <c r="B249" s="4" t="s">
        <v>177</v>
      </c>
      <c r="C249" s="4" t="s">
        <v>25</v>
      </c>
      <c r="D249" s="5" t="s">
        <v>26</v>
      </c>
      <c r="E249" s="33">
        <v>7081527</v>
      </c>
      <c r="F249" s="52"/>
    </row>
    <row r="250" spans="2:6" ht="29.25" hidden="1" customHeight="1" outlineLevel="2" thickBot="1">
      <c r="B250" s="4" t="s">
        <v>177</v>
      </c>
      <c r="C250" s="4" t="s">
        <v>27</v>
      </c>
      <c r="D250" s="5" t="s">
        <v>28</v>
      </c>
      <c r="E250" s="33">
        <v>545519</v>
      </c>
      <c r="F250" s="52"/>
    </row>
    <row r="251" spans="2:6" ht="29.25" hidden="1" customHeight="1" outlineLevel="2" thickBot="1">
      <c r="B251" s="6" t="s">
        <v>177</v>
      </c>
      <c r="C251" s="6" t="s">
        <v>29</v>
      </c>
      <c r="D251" s="7" t="s">
        <v>30</v>
      </c>
      <c r="E251" s="33">
        <v>2735771.47</v>
      </c>
      <c r="F251" s="52"/>
    </row>
    <row r="252" spans="2:6" ht="29.25" hidden="1" customHeight="1" outlineLevel="2" thickBot="1">
      <c r="B252" s="4" t="s">
        <v>177</v>
      </c>
      <c r="C252" s="4" t="s">
        <v>31</v>
      </c>
      <c r="D252" s="5" t="s">
        <v>32</v>
      </c>
      <c r="E252" s="33">
        <v>2595475.4900000002</v>
      </c>
      <c r="F252" s="52"/>
    </row>
    <row r="253" spans="2:6" ht="29.25" hidden="1" customHeight="1" outlineLevel="2" thickBot="1">
      <c r="B253" s="4" t="s">
        <v>177</v>
      </c>
      <c r="C253" s="4" t="s">
        <v>33</v>
      </c>
      <c r="D253" s="5" t="s">
        <v>34</v>
      </c>
      <c r="E253" s="33">
        <v>140295.98000000001</v>
      </c>
      <c r="F253" s="52"/>
    </row>
    <row r="254" spans="2:6" ht="29.25" hidden="1" customHeight="1" outlineLevel="2" thickBot="1">
      <c r="B254" s="6" t="s">
        <v>177</v>
      </c>
      <c r="C254" s="6" t="s">
        <v>35</v>
      </c>
      <c r="D254" s="7" t="s">
        <v>36</v>
      </c>
      <c r="E254" s="33">
        <v>2735771.48</v>
      </c>
      <c r="F254" s="52"/>
    </row>
    <row r="255" spans="2:6" ht="29.25" hidden="1" customHeight="1" outlineLevel="2" thickBot="1">
      <c r="B255" s="4" t="s">
        <v>177</v>
      </c>
      <c r="C255" s="4" t="s">
        <v>37</v>
      </c>
      <c r="D255" s="5" t="s">
        <v>38</v>
      </c>
      <c r="E255" s="33">
        <v>1473107.71</v>
      </c>
      <c r="F255" s="52"/>
    </row>
    <row r="256" spans="2:6" ht="29.25" hidden="1" customHeight="1" outlineLevel="2" thickBot="1">
      <c r="B256" s="4" t="s">
        <v>177</v>
      </c>
      <c r="C256" s="4" t="s">
        <v>39</v>
      </c>
      <c r="D256" s="5" t="s">
        <v>40</v>
      </c>
      <c r="E256" s="33">
        <v>841775.85</v>
      </c>
      <c r="F256" s="52"/>
    </row>
    <row r="257" spans="2:6" ht="29.25" hidden="1" customHeight="1" outlineLevel="2" thickBot="1">
      <c r="B257" s="4" t="s">
        <v>177</v>
      </c>
      <c r="C257" s="4" t="s">
        <v>41</v>
      </c>
      <c r="D257" s="5" t="s">
        <v>42</v>
      </c>
      <c r="E257" s="33">
        <v>420887.92</v>
      </c>
      <c r="F257" s="52"/>
    </row>
    <row r="258" spans="2:6" ht="29.25" hidden="1" customHeight="1" outlineLevel="2" thickBot="1">
      <c r="B258" s="10" t="s">
        <v>177</v>
      </c>
      <c r="C258" s="10" t="s">
        <v>43</v>
      </c>
      <c r="D258" s="11" t="s">
        <v>44</v>
      </c>
      <c r="E258" s="32">
        <f>+E259+E261</f>
        <v>439198.82</v>
      </c>
      <c r="F258" s="52"/>
    </row>
    <row r="259" spans="2:6" ht="29.25" hidden="1" customHeight="1" outlineLevel="2" thickBot="1">
      <c r="B259" s="6" t="s">
        <v>177</v>
      </c>
      <c r="C259" s="6" t="s">
        <v>45</v>
      </c>
      <c r="D259" s="7" t="s">
        <v>46</v>
      </c>
      <c r="E259" s="33">
        <v>104198.82</v>
      </c>
      <c r="F259" s="52"/>
    </row>
    <row r="260" spans="2:6" ht="29.25" hidden="1" customHeight="1" outlineLevel="2" thickBot="1">
      <c r="B260" s="4" t="s">
        <v>177</v>
      </c>
      <c r="C260" s="4" t="s">
        <v>51</v>
      </c>
      <c r="D260" s="64" t="s">
        <v>52</v>
      </c>
      <c r="E260" s="33">
        <v>104198.82</v>
      </c>
      <c r="F260" s="52"/>
    </row>
    <row r="261" spans="2:6" ht="29.25" hidden="1" customHeight="1" outlineLevel="2" thickBot="1">
      <c r="B261" s="6" t="s">
        <v>177</v>
      </c>
      <c r="C261" s="6" t="s">
        <v>65</v>
      </c>
      <c r="D261" s="7" t="s">
        <v>66</v>
      </c>
      <c r="E261" s="33">
        <v>335000</v>
      </c>
      <c r="F261" s="52"/>
    </row>
    <row r="262" spans="2:6" ht="29.25" hidden="1" customHeight="1" outlineLevel="2" thickBot="1">
      <c r="B262" s="4" t="s">
        <v>177</v>
      </c>
      <c r="C262" s="4" t="s">
        <v>178</v>
      </c>
      <c r="D262" s="5" t="s">
        <v>179</v>
      </c>
      <c r="E262" s="33">
        <v>335000</v>
      </c>
      <c r="F262" s="52"/>
    </row>
    <row r="263" spans="2:6" ht="29.25" customHeight="1" outlineLevel="1" collapsed="1" thickBot="1">
      <c r="B263" s="89" t="s">
        <v>177</v>
      </c>
      <c r="C263" s="90"/>
      <c r="D263" s="91"/>
      <c r="E263" s="31">
        <f>E242+E258</f>
        <v>34560062.769999996</v>
      </c>
      <c r="F263" s="52"/>
    </row>
    <row r="264" spans="2:6" ht="29.25" hidden="1" customHeight="1" outlineLevel="2" thickBot="1">
      <c r="B264" s="10" t="s">
        <v>192</v>
      </c>
      <c r="C264" s="10" t="s">
        <v>1</v>
      </c>
      <c r="D264" s="11" t="s">
        <v>2</v>
      </c>
      <c r="E264" s="32">
        <f>+E265+E267+E269+E273+E276</f>
        <v>2397793.48</v>
      </c>
      <c r="F264" s="52"/>
    </row>
    <row r="265" spans="2:6" ht="29.25" hidden="1" customHeight="1" outlineLevel="2" thickBot="1">
      <c r="B265" s="6" t="s">
        <v>192</v>
      </c>
      <c r="C265" s="6" t="s">
        <v>3</v>
      </c>
      <c r="D265" s="7" t="s">
        <v>4</v>
      </c>
      <c r="E265" s="33">
        <v>1296247</v>
      </c>
      <c r="F265" s="52"/>
    </row>
    <row r="266" spans="2:6" ht="29.25" hidden="1" customHeight="1" outlineLevel="2" thickBot="1">
      <c r="B266" s="4" t="s">
        <v>192</v>
      </c>
      <c r="C266" s="4" t="s">
        <v>5</v>
      </c>
      <c r="D266" s="5" t="s">
        <v>6</v>
      </c>
      <c r="E266" s="33">
        <v>1296247</v>
      </c>
      <c r="F266" s="52"/>
    </row>
    <row r="267" spans="2:6" ht="29.25" hidden="1" customHeight="1" outlineLevel="2" thickBot="1">
      <c r="B267" s="6" t="s">
        <v>192</v>
      </c>
      <c r="C267" s="6" t="s">
        <v>11</v>
      </c>
      <c r="D267" s="7" t="s">
        <v>12</v>
      </c>
      <c r="E267" s="33">
        <v>53467</v>
      </c>
      <c r="F267" s="52"/>
    </row>
    <row r="268" spans="2:6" ht="29.25" hidden="1" customHeight="1" outlineLevel="2" thickBot="1">
      <c r="B268" s="4" t="s">
        <v>192</v>
      </c>
      <c r="C268" s="4" t="s">
        <v>13</v>
      </c>
      <c r="D268" s="5" t="s">
        <v>14</v>
      </c>
      <c r="E268" s="33">
        <v>53467</v>
      </c>
      <c r="F268" s="52"/>
    </row>
    <row r="269" spans="2:6" ht="29.25" hidden="1" customHeight="1" outlineLevel="2" thickBot="1">
      <c r="B269" s="6" t="s">
        <v>192</v>
      </c>
      <c r="C269" s="6" t="s">
        <v>17</v>
      </c>
      <c r="D269" s="7" t="s">
        <v>18</v>
      </c>
      <c r="E269" s="33">
        <v>669492</v>
      </c>
      <c r="F269" s="52"/>
    </row>
    <row r="270" spans="2:6" ht="29.25" hidden="1" customHeight="1" outlineLevel="2" thickBot="1">
      <c r="B270" s="4" t="s">
        <v>192</v>
      </c>
      <c r="C270" s="4" t="s">
        <v>19</v>
      </c>
      <c r="D270" s="5" t="s">
        <v>20</v>
      </c>
      <c r="E270" s="33">
        <v>145759</v>
      </c>
      <c r="F270" s="52"/>
    </row>
    <row r="271" spans="2:6" ht="29.25" hidden="1" customHeight="1" outlineLevel="2" thickBot="1">
      <c r="B271" s="4" t="s">
        <v>192</v>
      </c>
      <c r="C271" s="4" t="s">
        <v>23</v>
      </c>
      <c r="D271" s="5" t="s">
        <v>24</v>
      </c>
      <c r="E271" s="33">
        <v>40287</v>
      </c>
      <c r="F271" s="52"/>
    </row>
    <row r="272" spans="2:6" ht="29.25" hidden="1" customHeight="1" outlineLevel="2" thickBot="1">
      <c r="B272" s="4" t="s">
        <v>192</v>
      </c>
      <c r="C272" s="4" t="s">
        <v>25</v>
      </c>
      <c r="D272" s="5" t="s">
        <v>26</v>
      </c>
      <c r="E272" s="33">
        <v>483446</v>
      </c>
      <c r="F272" s="52"/>
    </row>
    <row r="273" spans="2:6" ht="29.25" hidden="1" customHeight="1" outlineLevel="2" thickBot="1">
      <c r="B273" s="6" t="s">
        <v>192</v>
      </c>
      <c r="C273" s="6" t="s">
        <v>29</v>
      </c>
      <c r="D273" s="7" t="s">
        <v>30</v>
      </c>
      <c r="E273" s="33">
        <v>189293.75</v>
      </c>
      <c r="F273" s="52"/>
    </row>
    <row r="274" spans="2:6" ht="29.25" hidden="1" customHeight="1" outlineLevel="2" thickBot="1">
      <c r="B274" s="4" t="s">
        <v>192</v>
      </c>
      <c r="C274" s="4" t="s">
        <v>31</v>
      </c>
      <c r="D274" s="5" t="s">
        <v>32</v>
      </c>
      <c r="E274" s="33">
        <v>179586.39</v>
      </c>
      <c r="F274" s="52"/>
    </row>
    <row r="275" spans="2:6" ht="29.25" hidden="1" customHeight="1" outlineLevel="2" thickBot="1">
      <c r="B275" s="4" t="s">
        <v>192</v>
      </c>
      <c r="C275" s="4" t="s">
        <v>33</v>
      </c>
      <c r="D275" s="5" t="s">
        <v>34</v>
      </c>
      <c r="E275" s="33">
        <v>9707.36</v>
      </c>
      <c r="F275" s="52"/>
    </row>
    <row r="276" spans="2:6" ht="29.25" hidden="1" customHeight="1" outlineLevel="2" thickBot="1">
      <c r="B276" s="6" t="s">
        <v>192</v>
      </c>
      <c r="C276" s="6" t="s">
        <v>35</v>
      </c>
      <c r="D276" s="7" t="s">
        <v>36</v>
      </c>
      <c r="E276" s="33">
        <v>189293.73</v>
      </c>
      <c r="F276" s="52"/>
    </row>
    <row r="277" spans="2:6" ht="29.25" hidden="1" customHeight="1" outlineLevel="2" thickBot="1">
      <c r="B277" s="4" t="s">
        <v>192</v>
      </c>
      <c r="C277" s="4" t="s">
        <v>37</v>
      </c>
      <c r="D277" s="5" t="s">
        <v>38</v>
      </c>
      <c r="E277" s="33">
        <v>101927.39</v>
      </c>
      <c r="F277" s="52"/>
    </row>
    <row r="278" spans="2:6" ht="29.25" hidden="1" customHeight="1" outlineLevel="2" thickBot="1">
      <c r="B278" s="4" t="s">
        <v>192</v>
      </c>
      <c r="C278" s="4" t="s">
        <v>39</v>
      </c>
      <c r="D278" s="5" t="s">
        <v>40</v>
      </c>
      <c r="E278" s="33">
        <v>58244.23</v>
      </c>
      <c r="F278" s="52"/>
    </row>
    <row r="279" spans="2:6" ht="29.25" hidden="1" customHeight="1" outlineLevel="2" thickBot="1">
      <c r="B279" s="4" t="s">
        <v>192</v>
      </c>
      <c r="C279" s="4" t="s">
        <v>41</v>
      </c>
      <c r="D279" s="5" t="s">
        <v>42</v>
      </c>
      <c r="E279" s="33">
        <v>29122.11</v>
      </c>
      <c r="F279" s="52"/>
    </row>
    <row r="280" spans="2:6" ht="29.25" hidden="1" customHeight="1" outlineLevel="2" thickBot="1">
      <c r="B280" s="10" t="s">
        <v>192</v>
      </c>
      <c r="C280" s="10" t="s">
        <v>43</v>
      </c>
      <c r="D280" s="11" t="s">
        <v>44</v>
      </c>
      <c r="E280" s="32">
        <f>+E281+E285+E287+E289</f>
        <v>6375209.0800000001</v>
      </c>
      <c r="F280" s="52"/>
    </row>
    <row r="281" spans="2:6" ht="29.25" hidden="1" customHeight="1" outlineLevel="2" thickBot="1">
      <c r="B281" s="6" t="s">
        <v>192</v>
      </c>
      <c r="C281" s="6" t="s">
        <v>45</v>
      </c>
      <c r="D281" s="7" t="s">
        <v>46</v>
      </c>
      <c r="E281" s="33">
        <v>138519.07999999999</v>
      </c>
      <c r="F281" s="52"/>
    </row>
    <row r="282" spans="2:6" ht="29.25" hidden="1" customHeight="1" outlineLevel="2" thickBot="1">
      <c r="B282" s="4" t="s">
        <v>192</v>
      </c>
      <c r="C282" s="4" t="s">
        <v>47</v>
      </c>
      <c r="D282" s="5" t="s">
        <v>48</v>
      </c>
      <c r="E282" s="33">
        <v>32181</v>
      </c>
      <c r="F282" s="52"/>
    </row>
    <row r="283" spans="2:6" ht="29.25" hidden="1" customHeight="1" outlineLevel="2" thickBot="1">
      <c r="B283" s="4" t="s">
        <v>192</v>
      </c>
      <c r="C283" s="4" t="s">
        <v>49</v>
      </c>
      <c r="D283" s="5" t="s">
        <v>50</v>
      </c>
      <c r="E283" s="33">
        <v>78093</v>
      </c>
      <c r="F283" s="52"/>
    </row>
    <row r="284" spans="2:6" ht="29.25" hidden="1" customHeight="1" outlineLevel="2" thickBot="1">
      <c r="B284" s="4" t="s">
        <v>192</v>
      </c>
      <c r="C284" s="4" t="s">
        <v>51</v>
      </c>
      <c r="D284" s="5" t="s">
        <v>52</v>
      </c>
      <c r="E284" s="33">
        <v>28245.08</v>
      </c>
      <c r="F284" s="52"/>
    </row>
    <row r="285" spans="2:6" s="52" customFormat="1" ht="29.25" hidden="1" customHeight="1" outlineLevel="2" thickBot="1">
      <c r="B285" s="6" t="s">
        <v>192</v>
      </c>
      <c r="C285" s="6" t="s">
        <v>65</v>
      </c>
      <c r="D285" s="7" t="s">
        <v>66</v>
      </c>
      <c r="E285" s="31">
        <v>6098640</v>
      </c>
    </row>
    <row r="286" spans="2:6" s="52" customFormat="1" ht="29.25" hidden="1" customHeight="1" outlineLevel="2" thickBot="1">
      <c r="B286" s="4" t="s">
        <v>192</v>
      </c>
      <c r="C286" s="4" t="s">
        <v>67</v>
      </c>
      <c r="D286" s="64" t="s">
        <v>68</v>
      </c>
      <c r="E286" s="33">
        <v>6098640</v>
      </c>
    </row>
    <row r="287" spans="2:6" ht="29.25" hidden="1" customHeight="1" outlineLevel="2" thickBot="1">
      <c r="B287" s="6" t="s">
        <v>192</v>
      </c>
      <c r="C287" s="6" t="s">
        <v>75</v>
      </c>
      <c r="D287" s="7" t="s">
        <v>76</v>
      </c>
      <c r="E287" s="33">
        <v>92100</v>
      </c>
      <c r="F287" s="52"/>
    </row>
    <row r="288" spans="2:6" ht="29.25" hidden="1" customHeight="1" outlineLevel="2" thickBot="1">
      <c r="B288" s="4" t="s">
        <v>192</v>
      </c>
      <c r="C288" s="4" t="s">
        <v>77</v>
      </c>
      <c r="D288" s="5" t="s">
        <v>78</v>
      </c>
      <c r="E288" s="33">
        <v>92100</v>
      </c>
      <c r="F288" s="52"/>
    </row>
    <row r="289" spans="2:6" ht="29.25" hidden="1" customHeight="1" outlineLevel="2" thickBot="1">
      <c r="B289" s="6" t="s">
        <v>192</v>
      </c>
      <c r="C289" s="6" t="s">
        <v>87</v>
      </c>
      <c r="D289" s="7" t="s">
        <v>88</v>
      </c>
      <c r="E289" s="33">
        <v>45950</v>
      </c>
      <c r="F289" s="52"/>
    </row>
    <row r="290" spans="2:6" ht="29.25" hidden="1" customHeight="1" outlineLevel="2" thickBot="1">
      <c r="B290" s="4" t="s">
        <v>192</v>
      </c>
      <c r="C290" s="4" t="s">
        <v>165</v>
      </c>
      <c r="D290" s="5" t="s">
        <v>166</v>
      </c>
      <c r="E290" s="33">
        <v>45950</v>
      </c>
      <c r="F290" s="52"/>
    </row>
    <row r="291" spans="2:6" ht="29.25" hidden="1" customHeight="1" outlineLevel="2" thickBot="1">
      <c r="B291" s="10" t="s">
        <v>192</v>
      </c>
      <c r="C291" s="10" t="s">
        <v>97</v>
      </c>
      <c r="D291" s="11" t="s">
        <v>98</v>
      </c>
      <c r="E291" s="32">
        <f>+E292+E294</f>
        <v>29490</v>
      </c>
      <c r="F291" s="52"/>
    </row>
    <row r="292" spans="2:6" ht="29.25" hidden="1" customHeight="1" outlineLevel="2" thickBot="1">
      <c r="B292" s="6" t="s">
        <v>192</v>
      </c>
      <c r="C292" s="6" t="s">
        <v>99</v>
      </c>
      <c r="D292" s="7" t="s">
        <v>100</v>
      </c>
      <c r="E292" s="33">
        <v>5474</v>
      </c>
      <c r="F292" s="52"/>
    </row>
    <row r="293" spans="2:6" ht="29.25" hidden="1" customHeight="1" outlineLevel="2" thickBot="1">
      <c r="B293" s="4" t="s">
        <v>192</v>
      </c>
      <c r="C293" s="4" t="s">
        <v>172</v>
      </c>
      <c r="D293" s="5" t="s">
        <v>173</v>
      </c>
      <c r="E293" s="33">
        <v>5474</v>
      </c>
      <c r="F293" s="52"/>
    </row>
    <row r="294" spans="2:6" ht="29.25" hidden="1" customHeight="1" outlineLevel="2" thickBot="1">
      <c r="B294" s="6" t="s">
        <v>192</v>
      </c>
      <c r="C294" s="6" t="s">
        <v>109</v>
      </c>
      <c r="D294" s="7" t="s">
        <v>110</v>
      </c>
      <c r="E294" s="33">
        <v>24016</v>
      </c>
      <c r="F294" s="52"/>
    </row>
    <row r="295" spans="2:6" ht="29.25" hidden="1" customHeight="1" outlineLevel="2" thickBot="1">
      <c r="B295" s="4" t="s">
        <v>192</v>
      </c>
      <c r="C295" s="4" t="s">
        <v>111</v>
      </c>
      <c r="D295" s="5" t="s">
        <v>112</v>
      </c>
      <c r="E295" s="33">
        <v>4075</v>
      </c>
      <c r="F295" s="52"/>
    </row>
    <row r="296" spans="2:6" ht="29.25" hidden="1" customHeight="1" outlineLevel="2" thickBot="1">
      <c r="B296" s="4" t="s">
        <v>192</v>
      </c>
      <c r="C296" s="4" t="s">
        <v>113</v>
      </c>
      <c r="D296" s="64" t="s">
        <v>114</v>
      </c>
      <c r="E296" s="33">
        <v>10591</v>
      </c>
      <c r="F296" s="52"/>
    </row>
    <row r="297" spans="2:6" s="52" customFormat="1" ht="29.25" hidden="1" customHeight="1" outlineLevel="2" thickBot="1">
      <c r="B297" s="4" t="s">
        <v>192</v>
      </c>
      <c r="C297" s="4" t="s">
        <v>115</v>
      </c>
      <c r="D297" s="64" t="s">
        <v>116</v>
      </c>
      <c r="E297" s="33">
        <v>9350</v>
      </c>
    </row>
    <row r="298" spans="2:6" ht="29.25" customHeight="1" outlineLevel="1" collapsed="1" thickBot="1">
      <c r="B298" s="89" t="s">
        <v>197</v>
      </c>
      <c r="C298" s="90"/>
      <c r="D298" s="91"/>
      <c r="E298" s="31">
        <f>E264+E280+E291</f>
        <v>8802492.5600000005</v>
      </c>
      <c r="F298" s="52"/>
    </row>
    <row r="299" spans="2:6" ht="29.25" hidden="1" customHeight="1" outlineLevel="2" thickBot="1">
      <c r="B299" s="10" t="s">
        <v>180</v>
      </c>
      <c r="C299" s="10" t="s">
        <v>1</v>
      </c>
      <c r="D299" s="11" t="s">
        <v>2</v>
      </c>
      <c r="E299" s="32">
        <f>+E300+E302+E307+E310</f>
        <v>30880165.059999999</v>
      </c>
      <c r="F299" s="52"/>
    </row>
    <row r="300" spans="2:6" ht="29.25" hidden="1" customHeight="1" outlineLevel="2" thickBot="1">
      <c r="B300" s="6" t="s">
        <v>180</v>
      </c>
      <c r="C300" s="6" t="s">
        <v>3</v>
      </c>
      <c r="D300" s="7" t="s">
        <v>4</v>
      </c>
      <c r="E300" s="33">
        <v>14406069</v>
      </c>
      <c r="F300" s="52"/>
    </row>
    <row r="301" spans="2:6" ht="29.25" hidden="1" customHeight="1" outlineLevel="2" thickBot="1">
      <c r="B301" s="4" t="s">
        <v>180</v>
      </c>
      <c r="C301" s="4" t="s">
        <v>5</v>
      </c>
      <c r="D301" s="5" t="s">
        <v>6</v>
      </c>
      <c r="E301" s="33">
        <v>14406069</v>
      </c>
      <c r="F301" s="52"/>
    </row>
    <row r="302" spans="2:6" ht="29.25" hidden="1" customHeight="1" outlineLevel="2" thickBot="1">
      <c r="B302" s="6" t="s">
        <v>180</v>
      </c>
      <c r="C302" s="6" t="s">
        <v>17</v>
      </c>
      <c r="D302" s="7" t="s">
        <v>18</v>
      </c>
      <c r="E302" s="33">
        <v>11523657</v>
      </c>
      <c r="F302" s="52"/>
    </row>
    <row r="303" spans="2:6" ht="29.25" hidden="1" customHeight="1" outlineLevel="2" thickBot="1">
      <c r="B303" s="4" t="s">
        <v>180</v>
      </c>
      <c r="C303" s="4" t="s">
        <v>19</v>
      </c>
      <c r="D303" s="5" t="s">
        <v>20</v>
      </c>
      <c r="E303" s="33">
        <v>4589046</v>
      </c>
      <c r="F303" s="52"/>
    </row>
    <row r="304" spans="2:6" ht="29.25" hidden="1" customHeight="1" outlineLevel="2" thickBot="1">
      <c r="B304" s="4" t="s">
        <v>180</v>
      </c>
      <c r="C304" s="4" t="s">
        <v>23</v>
      </c>
      <c r="D304" s="5" t="s">
        <v>24</v>
      </c>
      <c r="E304" s="33">
        <v>524514</v>
      </c>
      <c r="F304" s="52"/>
    </row>
    <row r="305" spans="2:6" ht="29.25" hidden="1" customHeight="1" outlineLevel="2" thickBot="1">
      <c r="B305" s="4" t="s">
        <v>180</v>
      </c>
      <c r="C305" s="4" t="s">
        <v>25</v>
      </c>
      <c r="D305" s="5" t="s">
        <v>26</v>
      </c>
      <c r="E305" s="33">
        <v>6294172</v>
      </c>
      <c r="F305" s="52"/>
    </row>
    <row r="306" spans="2:6" ht="29.25" hidden="1" customHeight="1" outlineLevel="2" thickBot="1">
      <c r="B306" s="4" t="s">
        <v>180</v>
      </c>
      <c r="C306" s="4" t="s">
        <v>27</v>
      </c>
      <c r="D306" s="5" t="s">
        <v>28</v>
      </c>
      <c r="E306" s="33">
        <v>115925</v>
      </c>
      <c r="F306" s="52"/>
    </row>
    <row r="307" spans="2:6" ht="29.25" hidden="1" customHeight="1" outlineLevel="2" thickBot="1">
      <c r="B307" s="6" t="s">
        <v>180</v>
      </c>
      <c r="C307" s="6" t="s">
        <v>29</v>
      </c>
      <c r="D307" s="7" t="s">
        <v>30</v>
      </c>
      <c r="E307" s="33">
        <v>2475219.54</v>
      </c>
      <c r="F307" s="52"/>
    </row>
    <row r="308" spans="2:6" ht="29.25" hidden="1" customHeight="1" outlineLevel="2" thickBot="1">
      <c r="B308" s="4" t="s">
        <v>180</v>
      </c>
      <c r="C308" s="4" t="s">
        <v>31</v>
      </c>
      <c r="D308" s="5" t="s">
        <v>32</v>
      </c>
      <c r="E308" s="33">
        <v>2348285.2000000002</v>
      </c>
      <c r="F308" s="52"/>
    </row>
    <row r="309" spans="2:6" ht="29.25" hidden="1" customHeight="1" outlineLevel="2" thickBot="1">
      <c r="B309" s="4" t="s">
        <v>180</v>
      </c>
      <c r="C309" s="4" t="s">
        <v>33</v>
      </c>
      <c r="D309" s="5" t="s">
        <v>34</v>
      </c>
      <c r="E309" s="33">
        <v>126934.34</v>
      </c>
      <c r="F309" s="52"/>
    </row>
    <row r="310" spans="2:6" ht="29.25" hidden="1" customHeight="1" outlineLevel="2" thickBot="1">
      <c r="B310" s="6" t="s">
        <v>180</v>
      </c>
      <c r="C310" s="6" t="s">
        <v>35</v>
      </c>
      <c r="D310" s="7" t="s">
        <v>36</v>
      </c>
      <c r="E310" s="33">
        <v>2475219.52</v>
      </c>
      <c r="F310" s="52"/>
    </row>
    <row r="311" spans="2:6" ht="29.25" hidden="1" customHeight="1" outlineLevel="2" thickBot="1">
      <c r="B311" s="4" t="s">
        <v>180</v>
      </c>
      <c r="C311" s="4" t="s">
        <v>37</v>
      </c>
      <c r="D311" s="5" t="s">
        <v>38</v>
      </c>
      <c r="E311" s="33">
        <v>1332810.51</v>
      </c>
      <c r="F311" s="52"/>
    </row>
    <row r="312" spans="2:6" ht="29.25" hidden="1" customHeight="1" outlineLevel="2" thickBot="1">
      <c r="B312" s="4" t="s">
        <v>180</v>
      </c>
      <c r="C312" s="4" t="s">
        <v>39</v>
      </c>
      <c r="D312" s="5" t="s">
        <v>40</v>
      </c>
      <c r="E312" s="33">
        <v>761606</v>
      </c>
      <c r="F312" s="52"/>
    </row>
    <row r="313" spans="2:6" ht="29.25" hidden="1" customHeight="1" outlineLevel="2" thickBot="1">
      <c r="B313" s="4" t="s">
        <v>180</v>
      </c>
      <c r="C313" s="4" t="s">
        <v>41</v>
      </c>
      <c r="D313" s="5" t="s">
        <v>42</v>
      </c>
      <c r="E313" s="33">
        <v>380803.01</v>
      </c>
      <c r="F313" s="52"/>
    </row>
    <row r="314" spans="2:6" ht="29.25" hidden="1" customHeight="1" outlineLevel="2" thickBot="1">
      <c r="B314" s="10" t="s">
        <v>180</v>
      </c>
      <c r="C314" s="10" t="s">
        <v>43</v>
      </c>
      <c r="D314" s="11" t="s">
        <v>44</v>
      </c>
      <c r="E314" s="32">
        <f>+E315+E317</f>
        <v>532698.1</v>
      </c>
      <c r="F314" s="52"/>
    </row>
    <row r="315" spans="2:6" s="52" customFormat="1" ht="29.25" hidden="1" customHeight="1" outlineLevel="2" thickBot="1">
      <c r="B315" s="6" t="s">
        <v>180</v>
      </c>
      <c r="C315" s="6" t="s">
        <v>45</v>
      </c>
      <c r="D315" s="7" t="s">
        <v>46</v>
      </c>
      <c r="E315" s="33">
        <v>247977.1</v>
      </c>
    </row>
    <row r="316" spans="2:6" s="52" customFormat="1" ht="29.25" hidden="1" customHeight="1" outlineLevel="2" thickBot="1">
      <c r="B316" s="4" t="s">
        <v>180</v>
      </c>
      <c r="C316" s="4" t="s">
        <v>51</v>
      </c>
      <c r="D316" s="64" t="s">
        <v>52</v>
      </c>
      <c r="E316" s="33">
        <v>247977.1</v>
      </c>
    </row>
    <row r="317" spans="2:6" ht="29.25" hidden="1" customHeight="1" outlineLevel="2" thickBot="1">
      <c r="B317" s="6" t="s">
        <v>180</v>
      </c>
      <c r="C317" s="6" t="s">
        <v>75</v>
      </c>
      <c r="D317" s="7" t="s">
        <v>76</v>
      </c>
      <c r="E317" s="33">
        <v>284721</v>
      </c>
      <c r="F317" s="52"/>
    </row>
    <row r="318" spans="2:6" ht="29.25" hidden="1" customHeight="1" outlineLevel="2" thickBot="1">
      <c r="B318" s="4" t="s">
        <v>180</v>
      </c>
      <c r="C318" s="4" t="s">
        <v>77</v>
      </c>
      <c r="D318" s="5" t="s">
        <v>78</v>
      </c>
      <c r="E318" s="33">
        <v>284721</v>
      </c>
      <c r="F318" s="52"/>
    </row>
    <row r="319" spans="2:6" ht="29.25" hidden="1" customHeight="1" outlineLevel="2" thickBot="1">
      <c r="B319" s="10" t="s">
        <v>180</v>
      </c>
      <c r="C319" s="10" t="s">
        <v>97</v>
      </c>
      <c r="D319" s="11" t="s">
        <v>98</v>
      </c>
      <c r="E319" s="32">
        <f>+E320</f>
        <v>146743</v>
      </c>
      <c r="F319" s="52"/>
    </row>
    <row r="320" spans="2:6" ht="29.25" hidden="1" customHeight="1" outlineLevel="2" thickBot="1">
      <c r="B320" s="6" t="s">
        <v>180</v>
      </c>
      <c r="C320" s="6" t="s">
        <v>99</v>
      </c>
      <c r="D320" s="7" t="s">
        <v>100</v>
      </c>
      <c r="E320" s="33">
        <v>146743</v>
      </c>
      <c r="F320" s="52"/>
    </row>
    <row r="321" spans="2:6" ht="29.25" hidden="1" customHeight="1" outlineLevel="2" thickBot="1">
      <c r="B321" s="4" t="s">
        <v>180</v>
      </c>
      <c r="C321" s="4" t="s">
        <v>101</v>
      </c>
      <c r="D321" s="5" t="s">
        <v>102</v>
      </c>
      <c r="E321" s="33">
        <v>146743</v>
      </c>
      <c r="F321" s="52"/>
    </row>
    <row r="322" spans="2:6" s="52" customFormat="1" ht="29.25" hidden="1" customHeight="1" outlineLevel="2" thickBot="1">
      <c r="B322" s="10" t="s">
        <v>180</v>
      </c>
      <c r="C322" s="18" t="s">
        <v>147</v>
      </c>
      <c r="D322" s="12" t="s">
        <v>148</v>
      </c>
      <c r="E322" s="32">
        <v>5000</v>
      </c>
    </row>
    <row r="323" spans="2:6" s="52" customFormat="1" ht="29.25" hidden="1" customHeight="1" outlineLevel="2" thickBot="1">
      <c r="B323" s="6" t="s">
        <v>180</v>
      </c>
      <c r="C323" s="6" t="s">
        <v>153</v>
      </c>
      <c r="D323" s="7" t="s">
        <v>154</v>
      </c>
      <c r="E323" s="33">
        <v>5000</v>
      </c>
    </row>
    <row r="324" spans="2:6" s="52" customFormat="1" ht="29.25" hidden="1" customHeight="1" outlineLevel="2" thickBot="1">
      <c r="B324" s="4" t="s">
        <v>180</v>
      </c>
      <c r="C324" s="4" t="s">
        <v>157</v>
      </c>
      <c r="D324" s="64" t="s">
        <v>158</v>
      </c>
      <c r="E324" s="33">
        <v>5000</v>
      </c>
    </row>
    <row r="325" spans="2:6" ht="29.25" customHeight="1" outlineLevel="1" collapsed="1" thickBot="1">
      <c r="B325" s="89" t="s">
        <v>180</v>
      </c>
      <c r="C325" s="90"/>
      <c r="D325" s="91"/>
      <c r="E325" s="31">
        <f>E299+E314+E319+E322</f>
        <v>31564606.16</v>
      </c>
      <c r="F325" s="52"/>
    </row>
    <row r="326" spans="2:6" ht="29.25" hidden="1" customHeight="1" outlineLevel="2" thickBot="1">
      <c r="B326" s="10" t="s">
        <v>181</v>
      </c>
      <c r="C326" s="10" t="s">
        <v>43</v>
      </c>
      <c r="D326" s="11" t="s">
        <v>44</v>
      </c>
      <c r="E326" s="32">
        <f>+E327</f>
        <v>3859559</v>
      </c>
      <c r="F326" s="52"/>
    </row>
    <row r="327" spans="2:6" ht="29.25" hidden="1" customHeight="1" outlineLevel="2" thickBot="1">
      <c r="B327" s="6" t="s">
        <v>181</v>
      </c>
      <c r="C327" s="6" t="s">
        <v>87</v>
      </c>
      <c r="D327" s="7" t="s">
        <v>88</v>
      </c>
      <c r="E327" s="33">
        <v>3859559</v>
      </c>
      <c r="F327" s="52"/>
    </row>
    <row r="328" spans="2:6" ht="29.25" hidden="1" customHeight="1" outlineLevel="2" thickBot="1">
      <c r="B328" s="4" t="s">
        <v>181</v>
      </c>
      <c r="C328" s="4" t="s">
        <v>89</v>
      </c>
      <c r="D328" s="53" t="s">
        <v>90</v>
      </c>
      <c r="E328" s="33">
        <v>3859559</v>
      </c>
      <c r="F328" s="52"/>
    </row>
    <row r="329" spans="2:6" ht="29.25" customHeight="1" outlineLevel="1" collapsed="1" thickBot="1">
      <c r="B329" s="89" t="s">
        <v>198</v>
      </c>
      <c r="C329" s="90"/>
      <c r="D329" s="91"/>
      <c r="E329" s="31">
        <f>E326</f>
        <v>3859559</v>
      </c>
      <c r="F329" s="52"/>
    </row>
    <row r="330" spans="2:6" ht="29.25" hidden="1" customHeight="1" outlineLevel="2" thickBot="1">
      <c r="B330" s="10" t="s">
        <v>182</v>
      </c>
      <c r="C330" s="10" t="s">
        <v>1</v>
      </c>
      <c r="D330" s="11" t="s">
        <v>2</v>
      </c>
      <c r="E330" s="32">
        <f>+E331+E334+E336+E342+E345</f>
        <v>210454991.75</v>
      </c>
      <c r="F330" s="52"/>
    </row>
    <row r="331" spans="2:6" ht="29.25" hidden="1" customHeight="1" outlineLevel="2" thickBot="1">
      <c r="B331" s="6" t="s">
        <v>182</v>
      </c>
      <c r="C331" s="6" t="s">
        <v>3</v>
      </c>
      <c r="D331" s="7" t="s">
        <v>4</v>
      </c>
      <c r="E331" s="33">
        <v>87403121</v>
      </c>
      <c r="F331" s="52"/>
    </row>
    <row r="332" spans="2:6" ht="29.25" hidden="1" customHeight="1" outlineLevel="2" thickBot="1">
      <c r="B332" s="4" t="s">
        <v>182</v>
      </c>
      <c r="C332" s="4" t="s">
        <v>5</v>
      </c>
      <c r="D332" s="53" t="s">
        <v>6</v>
      </c>
      <c r="E332" s="33">
        <v>86063822</v>
      </c>
      <c r="F332" s="52"/>
    </row>
    <row r="333" spans="2:6" ht="29.25" hidden="1" customHeight="1" outlineLevel="2" thickBot="1">
      <c r="B333" s="4" t="s">
        <v>182</v>
      </c>
      <c r="C333" s="4" t="s">
        <v>9</v>
      </c>
      <c r="D333" s="53" t="s">
        <v>10</v>
      </c>
      <c r="E333" s="33">
        <v>1339299</v>
      </c>
      <c r="F333" s="52"/>
    </row>
    <row r="334" spans="2:6" ht="29.25" hidden="1" customHeight="1" outlineLevel="2" thickBot="1">
      <c r="B334" s="6" t="s">
        <v>182</v>
      </c>
      <c r="C334" s="6" t="s">
        <v>11</v>
      </c>
      <c r="D334" s="7" t="s">
        <v>12</v>
      </c>
      <c r="E334" s="33">
        <v>2784679</v>
      </c>
      <c r="F334" s="52"/>
    </row>
    <row r="335" spans="2:6" ht="29.25" hidden="1" customHeight="1" outlineLevel="2" thickBot="1">
      <c r="B335" s="4" t="s">
        <v>182</v>
      </c>
      <c r="C335" s="4" t="s">
        <v>13</v>
      </c>
      <c r="D335" s="53" t="s">
        <v>14</v>
      </c>
      <c r="E335" s="33">
        <v>2784679</v>
      </c>
      <c r="F335" s="52"/>
    </row>
    <row r="336" spans="2:6" ht="29.25" hidden="1" customHeight="1" outlineLevel="2" thickBot="1">
      <c r="B336" s="6" t="s">
        <v>182</v>
      </c>
      <c r="C336" s="6" t="s">
        <v>17</v>
      </c>
      <c r="D336" s="7" t="s">
        <v>18</v>
      </c>
      <c r="E336" s="33">
        <v>86203392</v>
      </c>
      <c r="F336" s="52"/>
    </row>
    <row r="337" spans="2:6" ht="29.25" hidden="1" customHeight="1" outlineLevel="2" thickBot="1">
      <c r="B337" s="4" t="s">
        <v>182</v>
      </c>
      <c r="C337" s="4" t="s">
        <v>19</v>
      </c>
      <c r="D337" s="53" t="s">
        <v>20</v>
      </c>
      <c r="E337" s="33">
        <v>27151874</v>
      </c>
      <c r="F337" s="52"/>
    </row>
    <row r="338" spans="2:6" ht="29.25" hidden="1" customHeight="1" outlineLevel="2" thickBot="1">
      <c r="B338" s="4" t="s">
        <v>182</v>
      </c>
      <c r="C338" s="4" t="s">
        <v>21</v>
      </c>
      <c r="D338" s="53" t="s">
        <v>22</v>
      </c>
      <c r="E338" s="33">
        <v>1663679</v>
      </c>
      <c r="F338" s="52"/>
    </row>
    <row r="339" spans="2:6" ht="29.25" hidden="1" customHeight="1" outlineLevel="2" thickBot="1">
      <c r="B339" s="4" t="s">
        <v>182</v>
      </c>
      <c r="C339" s="4" t="s">
        <v>23</v>
      </c>
      <c r="D339" s="53" t="s">
        <v>24</v>
      </c>
      <c r="E339" s="33">
        <v>3695744</v>
      </c>
      <c r="F339" s="52"/>
    </row>
    <row r="340" spans="2:6" ht="29.25" hidden="1" customHeight="1" outlineLevel="2" thickBot="1">
      <c r="B340" s="4" t="s">
        <v>182</v>
      </c>
      <c r="C340" s="4" t="s">
        <v>25</v>
      </c>
      <c r="D340" s="53" t="s">
        <v>26</v>
      </c>
      <c r="E340" s="33">
        <v>44348956</v>
      </c>
      <c r="F340" s="52"/>
    </row>
    <row r="341" spans="2:6" ht="29.25" hidden="1" customHeight="1" outlineLevel="2" thickBot="1">
      <c r="B341" s="4" t="s">
        <v>182</v>
      </c>
      <c r="C341" s="4" t="s">
        <v>27</v>
      </c>
      <c r="D341" s="53" t="s">
        <v>28</v>
      </c>
      <c r="E341" s="33">
        <v>9343139</v>
      </c>
      <c r="F341" s="52"/>
    </row>
    <row r="342" spans="2:6" ht="29.25" hidden="1" customHeight="1" outlineLevel="2" thickBot="1">
      <c r="B342" s="6" t="s">
        <v>182</v>
      </c>
      <c r="C342" s="6" t="s">
        <v>29</v>
      </c>
      <c r="D342" s="7" t="s">
        <v>30</v>
      </c>
      <c r="E342" s="33">
        <v>17031899.879999999</v>
      </c>
      <c r="F342" s="52"/>
    </row>
    <row r="343" spans="2:6" ht="29.25" hidden="1" customHeight="1" outlineLevel="2" thickBot="1">
      <c r="B343" s="4" t="s">
        <v>182</v>
      </c>
      <c r="C343" s="4" t="s">
        <v>31</v>
      </c>
      <c r="D343" s="53" t="s">
        <v>32</v>
      </c>
      <c r="E343" s="33">
        <v>16158469.119999999</v>
      </c>
      <c r="F343" s="52"/>
    </row>
    <row r="344" spans="2:6" ht="29.25" hidden="1" customHeight="1" outlineLevel="2" thickBot="1">
      <c r="B344" s="4" t="s">
        <v>182</v>
      </c>
      <c r="C344" s="4" t="s">
        <v>33</v>
      </c>
      <c r="D344" s="53" t="s">
        <v>34</v>
      </c>
      <c r="E344" s="33">
        <v>873430.76</v>
      </c>
      <c r="F344" s="52"/>
    </row>
    <row r="345" spans="2:6" ht="29.25" hidden="1" customHeight="1" outlineLevel="2" thickBot="1">
      <c r="B345" s="6" t="s">
        <v>182</v>
      </c>
      <c r="C345" s="6" t="s">
        <v>35</v>
      </c>
      <c r="D345" s="7" t="s">
        <v>36</v>
      </c>
      <c r="E345" s="33">
        <v>17031899.870000001</v>
      </c>
      <c r="F345" s="52"/>
    </row>
    <row r="346" spans="2:6" ht="29.25" hidden="1" customHeight="1" outlineLevel="2" thickBot="1">
      <c r="B346" s="4" t="s">
        <v>182</v>
      </c>
      <c r="C346" s="4" t="s">
        <v>37</v>
      </c>
      <c r="D346" s="53" t="s">
        <v>38</v>
      </c>
      <c r="E346" s="33">
        <v>9171023</v>
      </c>
      <c r="F346" s="52"/>
    </row>
    <row r="347" spans="2:6" ht="29.25" hidden="1" customHeight="1" outlineLevel="2" thickBot="1">
      <c r="B347" s="4" t="s">
        <v>182</v>
      </c>
      <c r="C347" s="4" t="s">
        <v>39</v>
      </c>
      <c r="D347" s="53" t="s">
        <v>40</v>
      </c>
      <c r="E347" s="33">
        <v>5240584.58</v>
      </c>
      <c r="F347" s="52"/>
    </row>
    <row r="348" spans="2:6" ht="29.25" hidden="1" customHeight="1" outlineLevel="2" thickBot="1">
      <c r="B348" s="4" t="s">
        <v>182</v>
      </c>
      <c r="C348" s="4" t="s">
        <v>41</v>
      </c>
      <c r="D348" s="53" t="s">
        <v>42</v>
      </c>
      <c r="E348" s="33">
        <v>2620292.29</v>
      </c>
      <c r="F348" s="52"/>
    </row>
    <row r="349" spans="2:6" ht="29.25" hidden="1" customHeight="1" outlineLevel="2" thickBot="1">
      <c r="B349" s="8" t="s">
        <v>182</v>
      </c>
      <c r="C349" s="8" t="s">
        <v>43</v>
      </c>
      <c r="D349" s="9" t="s">
        <v>44</v>
      </c>
      <c r="E349" s="32">
        <f>+E350+E352+E356+E358+E360+E362</f>
        <v>8472950.2599999998</v>
      </c>
      <c r="F349" s="52"/>
    </row>
    <row r="350" spans="2:6" ht="29.25" hidden="1" customHeight="1" outlineLevel="2" thickBot="1">
      <c r="B350" s="6" t="s">
        <v>182</v>
      </c>
      <c r="C350" s="6" t="s">
        <v>45</v>
      </c>
      <c r="D350" s="7" t="s">
        <v>46</v>
      </c>
      <c r="E350" s="33">
        <v>2050304.59</v>
      </c>
      <c r="F350" s="52"/>
    </row>
    <row r="351" spans="2:6" ht="29.25" hidden="1" customHeight="1" outlineLevel="2" thickBot="1">
      <c r="B351" s="4" t="s">
        <v>182</v>
      </c>
      <c r="C351" s="4" t="s">
        <v>51</v>
      </c>
      <c r="D351" s="53" t="s">
        <v>52</v>
      </c>
      <c r="E351" s="33">
        <v>2050304.59</v>
      </c>
      <c r="F351" s="52"/>
    </row>
    <row r="352" spans="2:6" ht="29.25" hidden="1" customHeight="1" outlineLevel="2" thickBot="1">
      <c r="B352" s="6" t="s">
        <v>182</v>
      </c>
      <c r="C352" s="6" t="s">
        <v>65</v>
      </c>
      <c r="D352" s="7" t="s">
        <v>66</v>
      </c>
      <c r="E352" s="33">
        <v>605902</v>
      </c>
      <c r="F352" s="52"/>
    </row>
    <row r="353" spans="2:6" ht="29.25" hidden="1" customHeight="1" outlineLevel="2" thickBot="1">
      <c r="B353" s="4" t="s">
        <v>182</v>
      </c>
      <c r="C353" s="4" t="s">
        <v>183</v>
      </c>
      <c r="D353" s="53" t="s">
        <v>184</v>
      </c>
      <c r="E353" s="33">
        <v>79783</v>
      </c>
      <c r="F353" s="52"/>
    </row>
    <row r="354" spans="2:6" ht="29.25" hidden="1" customHeight="1" outlineLevel="2" thickBot="1">
      <c r="B354" s="4" t="s">
        <v>182</v>
      </c>
      <c r="C354" s="4" t="s">
        <v>67</v>
      </c>
      <c r="D354" s="53" t="s">
        <v>68</v>
      </c>
      <c r="E354" s="33">
        <v>482904</v>
      </c>
      <c r="F354" s="52"/>
    </row>
    <row r="355" spans="2:6" ht="29.25" hidden="1" customHeight="1" outlineLevel="2" thickBot="1">
      <c r="B355" s="4" t="s">
        <v>182</v>
      </c>
      <c r="C355" s="4" t="s">
        <v>69</v>
      </c>
      <c r="D355" s="53" t="s">
        <v>70</v>
      </c>
      <c r="E355" s="33">
        <v>43215</v>
      </c>
      <c r="F355" s="52"/>
    </row>
    <row r="356" spans="2:6" ht="29.25" hidden="1" customHeight="1" outlineLevel="2" thickBot="1">
      <c r="B356" s="6" t="s">
        <v>182</v>
      </c>
      <c r="C356" s="6" t="s">
        <v>75</v>
      </c>
      <c r="D356" s="7" t="s">
        <v>76</v>
      </c>
      <c r="E356" s="33">
        <v>3632053</v>
      </c>
      <c r="F356" s="52"/>
    </row>
    <row r="357" spans="2:6" ht="29.25" hidden="1" customHeight="1" outlineLevel="2" thickBot="1">
      <c r="B357" s="4" t="s">
        <v>182</v>
      </c>
      <c r="C357" s="4" t="s">
        <v>77</v>
      </c>
      <c r="D357" s="53" t="s">
        <v>78</v>
      </c>
      <c r="E357" s="33">
        <v>3632053</v>
      </c>
      <c r="F357" s="52"/>
    </row>
    <row r="358" spans="2:6" ht="29.25" hidden="1" customHeight="1" outlineLevel="2" thickBot="1">
      <c r="B358" s="6" t="s">
        <v>182</v>
      </c>
      <c r="C358" s="6" t="s">
        <v>87</v>
      </c>
      <c r="D358" s="7" t="s">
        <v>88</v>
      </c>
      <c r="E358" s="33">
        <v>2025849.67</v>
      </c>
      <c r="F358" s="52"/>
    </row>
    <row r="359" spans="2:6" ht="29.25" hidden="1" customHeight="1" outlineLevel="2" thickBot="1">
      <c r="B359" s="4" t="s">
        <v>182</v>
      </c>
      <c r="C359" s="4" t="s">
        <v>91</v>
      </c>
      <c r="D359" s="53" t="s">
        <v>92</v>
      </c>
      <c r="E359" s="33">
        <v>2025849.67</v>
      </c>
      <c r="F359" s="52"/>
    </row>
    <row r="360" spans="2:6" ht="29.25" hidden="1" customHeight="1" outlineLevel="2" thickBot="1">
      <c r="B360" s="6" t="s">
        <v>182</v>
      </c>
      <c r="C360" s="6" t="s">
        <v>185</v>
      </c>
      <c r="D360" s="7" t="s">
        <v>186</v>
      </c>
      <c r="E360" s="33">
        <v>8841</v>
      </c>
      <c r="F360" s="52"/>
    </row>
    <row r="361" spans="2:6" ht="29.25" hidden="1" customHeight="1" outlineLevel="2" thickBot="1">
      <c r="B361" s="4" t="s">
        <v>182</v>
      </c>
      <c r="C361" s="4" t="s">
        <v>187</v>
      </c>
      <c r="D361" s="64" t="s">
        <v>188</v>
      </c>
      <c r="E361" s="33">
        <v>8841</v>
      </c>
      <c r="F361" s="52"/>
    </row>
    <row r="362" spans="2:6" s="52" customFormat="1" ht="29.25" hidden="1" customHeight="1" outlineLevel="2" thickBot="1">
      <c r="B362" s="6" t="s">
        <v>182</v>
      </c>
      <c r="C362" s="6" t="s">
        <v>361</v>
      </c>
      <c r="D362" s="7" t="s">
        <v>359</v>
      </c>
      <c r="E362" s="33">
        <v>150000</v>
      </c>
    </row>
    <row r="363" spans="2:6" s="52" customFormat="1" ht="29.25" hidden="1" customHeight="1" outlineLevel="2" thickBot="1">
      <c r="B363" s="4" t="s">
        <v>182</v>
      </c>
      <c r="C363" s="4" t="s">
        <v>362</v>
      </c>
      <c r="D363" s="64" t="s">
        <v>360</v>
      </c>
      <c r="E363" s="33">
        <v>150000</v>
      </c>
    </row>
    <row r="364" spans="2:6" ht="29.25" hidden="1" customHeight="1" outlineLevel="2" thickBot="1">
      <c r="B364" s="8" t="s">
        <v>182</v>
      </c>
      <c r="C364" s="8" t="s">
        <v>97</v>
      </c>
      <c r="D364" s="9" t="s">
        <v>98</v>
      </c>
      <c r="E364" s="32">
        <f>+E365+E367++E369+E371</f>
        <v>5499694</v>
      </c>
      <c r="F364" s="52"/>
    </row>
    <row r="365" spans="2:6" ht="29.25" hidden="1" customHeight="1" outlineLevel="2" thickBot="1">
      <c r="B365" s="6" t="s">
        <v>182</v>
      </c>
      <c r="C365" s="6" t="s">
        <v>99</v>
      </c>
      <c r="D365" s="7" t="s">
        <v>100</v>
      </c>
      <c r="E365" s="33">
        <v>3353572</v>
      </c>
      <c r="F365" s="52"/>
    </row>
    <row r="366" spans="2:6" ht="29.25" hidden="1" customHeight="1" outlineLevel="2" thickBot="1">
      <c r="B366" s="4" t="s">
        <v>182</v>
      </c>
      <c r="C366" s="4" t="s">
        <v>101</v>
      </c>
      <c r="D366" s="53" t="s">
        <v>102</v>
      </c>
      <c r="E366" s="33">
        <v>3353572</v>
      </c>
      <c r="F366" s="52"/>
    </row>
    <row r="367" spans="2:6" ht="29.25" hidden="1" customHeight="1" outlineLevel="2" thickBot="1">
      <c r="B367" s="6" t="s">
        <v>182</v>
      </c>
      <c r="C367" s="6" t="s">
        <v>105</v>
      </c>
      <c r="D367" s="7" t="s">
        <v>106</v>
      </c>
      <c r="E367" s="33">
        <v>176400</v>
      </c>
      <c r="F367" s="52"/>
    </row>
    <row r="368" spans="2:6" ht="29.25" hidden="1" customHeight="1" outlineLevel="2" thickBot="1">
      <c r="B368" s="4" t="s">
        <v>182</v>
      </c>
      <c r="C368" s="4" t="s">
        <v>189</v>
      </c>
      <c r="D368" s="53" t="s">
        <v>190</v>
      </c>
      <c r="E368" s="33">
        <v>176400</v>
      </c>
      <c r="F368" s="52"/>
    </row>
    <row r="369" spans="2:6" ht="29.25" hidden="1" customHeight="1" outlineLevel="2" thickBot="1">
      <c r="B369" s="6" t="s">
        <v>182</v>
      </c>
      <c r="C369" s="6" t="s">
        <v>117</v>
      </c>
      <c r="D369" s="7" t="s">
        <v>118</v>
      </c>
      <c r="E369" s="33">
        <v>458222</v>
      </c>
      <c r="F369" s="52"/>
    </row>
    <row r="370" spans="2:6" ht="29.25" hidden="1" customHeight="1" outlineLevel="2" thickBot="1">
      <c r="B370" s="4" t="s">
        <v>182</v>
      </c>
      <c r="C370" s="4" t="s">
        <v>121</v>
      </c>
      <c r="D370" s="53" t="s">
        <v>122</v>
      </c>
      <c r="E370" s="33">
        <v>458222</v>
      </c>
      <c r="F370" s="52"/>
    </row>
    <row r="371" spans="2:6" ht="29.25" hidden="1" customHeight="1" outlineLevel="2" thickBot="1">
      <c r="B371" s="6" t="s">
        <v>182</v>
      </c>
      <c r="C371" s="6" t="s">
        <v>123</v>
      </c>
      <c r="D371" s="7" t="s">
        <v>124</v>
      </c>
      <c r="E371" s="33">
        <v>1511500</v>
      </c>
      <c r="F371" s="52"/>
    </row>
    <row r="372" spans="2:6" ht="29.25" hidden="1" customHeight="1" outlineLevel="2" thickBot="1">
      <c r="B372" s="4" t="s">
        <v>182</v>
      </c>
      <c r="C372" s="4" t="s">
        <v>364</v>
      </c>
      <c r="D372" s="64" t="s">
        <v>363</v>
      </c>
      <c r="E372" s="33">
        <v>1511500</v>
      </c>
      <c r="F372" s="52"/>
    </row>
    <row r="373" spans="2:6" ht="29.25" customHeight="1" outlineLevel="1" collapsed="1" thickBot="1">
      <c r="B373" s="89" t="s">
        <v>182</v>
      </c>
      <c r="C373" s="90"/>
      <c r="D373" s="91"/>
      <c r="E373" s="31">
        <f>E330+E349+E364</f>
        <v>224427636.00999999</v>
      </c>
      <c r="F373" s="52"/>
    </row>
    <row r="374" spans="2:6" ht="29.25" hidden="1" customHeight="1" outlineLevel="2" thickBot="1">
      <c r="B374" s="10" t="s">
        <v>191</v>
      </c>
      <c r="C374" s="10" t="s">
        <v>1</v>
      </c>
      <c r="D374" s="11" t="s">
        <v>2</v>
      </c>
      <c r="E374" s="32">
        <f>+E375+E377+E383+E386</f>
        <v>8517790.5800000001</v>
      </c>
      <c r="F374" s="52"/>
    </row>
    <row r="375" spans="2:6" ht="29.25" hidden="1" customHeight="1" outlineLevel="2" thickBot="1">
      <c r="B375" s="6" t="s">
        <v>191</v>
      </c>
      <c r="C375" s="6" t="s">
        <v>3</v>
      </c>
      <c r="D375" s="7" t="s">
        <v>4</v>
      </c>
      <c r="E375" s="33">
        <v>2662505</v>
      </c>
      <c r="F375" s="52"/>
    </row>
    <row r="376" spans="2:6" ht="29.25" hidden="1" customHeight="1" outlineLevel="2" thickBot="1">
      <c r="B376" s="4" t="s">
        <v>191</v>
      </c>
      <c r="C376" s="4" t="s">
        <v>5</v>
      </c>
      <c r="D376" s="53" t="s">
        <v>6</v>
      </c>
      <c r="E376" s="33">
        <v>2662505</v>
      </c>
      <c r="F376" s="52"/>
    </row>
    <row r="377" spans="2:6" ht="29.25" hidden="1" customHeight="1" outlineLevel="2" thickBot="1">
      <c r="B377" s="6" t="s">
        <v>191</v>
      </c>
      <c r="C377" s="6" t="s">
        <v>17</v>
      </c>
      <c r="D377" s="7" t="s">
        <v>18</v>
      </c>
      <c r="E377" s="33">
        <v>4489355</v>
      </c>
      <c r="F377" s="52"/>
    </row>
    <row r="378" spans="2:6" ht="29.25" hidden="1" customHeight="1" outlineLevel="2" thickBot="1">
      <c r="B378" s="4" t="s">
        <v>191</v>
      </c>
      <c r="C378" s="4" t="s">
        <v>19</v>
      </c>
      <c r="D378" s="53" t="s">
        <v>20</v>
      </c>
      <c r="E378" s="33">
        <v>962837</v>
      </c>
      <c r="F378" s="52"/>
    </row>
    <row r="379" spans="2:6" ht="29.25" hidden="1" customHeight="1" outlineLevel="2" thickBot="1">
      <c r="B379" s="4" t="s">
        <v>191</v>
      </c>
      <c r="C379" s="4" t="s">
        <v>21</v>
      </c>
      <c r="D379" s="53" t="s">
        <v>22</v>
      </c>
      <c r="E379" s="33">
        <v>1464378</v>
      </c>
      <c r="F379" s="52"/>
    </row>
    <row r="380" spans="2:6" ht="29.25" hidden="1" customHeight="1" outlineLevel="2" thickBot="1">
      <c r="B380" s="4" t="s">
        <v>191</v>
      </c>
      <c r="C380" s="4" t="s">
        <v>23</v>
      </c>
      <c r="D380" s="53" t="s">
        <v>24</v>
      </c>
      <c r="E380" s="33">
        <v>147086</v>
      </c>
      <c r="F380" s="52"/>
    </row>
    <row r="381" spans="2:6" ht="29.25" hidden="1" customHeight="1" outlineLevel="2" thickBot="1">
      <c r="B381" s="4" t="s">
        <v>191</v>
      </c>
      <c r="C381" s="4" t="s">
        <v>25</v>
      </c>
      <c r="D381" s="53" t="s">
        <v>26</v>
      </c>
      <c r="E381" s="33">
        <v>1765036</v>
      </c>
      <c r="F381" s="52"/>
    </row>
    <row r="382" spans="2:6" ht="29.25" hidden="1" customHeight="1" outlineLevel="2" thickBot="1">
      <c r="B382" s="4" t="s">
        <v>191</v>
      </c>
      <c r="C382" s="4" t="s">
        <v>27</v>
      </c>
      <c r="D382" s="53" t="s">
        <v>28</v>
      </c>
      <c r="E382" s="33">
        <v>150018</v>
      </c>
      <c r="F382" s="52"/>
    </row>
    <row r="383" spans="2:6" ht="29.25" hidden="1" customHeight="1" outlineLevel="2" thickBot="1">
      <c r="B383" s="6" t="s">
        <v>191</v>
      </c>
      <c r="C383" s="6" t="s">
        <v>29</v>
      </c>
      <c r="D383" s="7" t="s">
        <v>30</v>
      </c>
      <c r="E383" s="33">
        <v>682965.28</v>
      </c>
      <c r="F383" s="52"/>
    </row>
    <row r="384" spans="2:6" ht="29.25" hidden="1" customHeight="1" outlineLevel="2" thickBot="1">
      <c r="B384" s="4" t="s">
        <v>191</v>
      </c>
      <c r="C384" s="4" t="s">
        <v>31</v>
      </c>
      <c r="D384" s="53" t="s">
        <v>32</v>
      </c>
      <c r="E384" s="33">
        <v>647941.42000000004</v>
      </c>
      <c r="F384" s="52"/>
    </row>
    <row r="385" spans="2:6" ht="29.25" hidden="1" customHeight="1" outlineLevel="2" thickBot="1">
      <c r="B385" s="4" t="s">
        <v>191</v>
      </c>
      <c r="C385" s="4" t="s">
        <v>33</v>
      </c>
      <c r="D385" s="53" t="s">
        <v>34</v>
      </c>
      <c r="E385" s="33">
        <v>35023.86</v>
      </c>
      <c r="F385" s="52"/>
    </row>
    <row r="386" spans="2:6" ht="29.25" hidden="1" customHeight="1" outlineLevel="2" thickBot="1">
      <c r="B386" s="6" t="s">
        <v>191</v>
      </c>
      <c r="C386" s="6" t="s">
        <v>35</v>
      </c>
      <c r="D386" s="7" t="s">
        <v>36</v>
      </c>
      <c r="E386" s="33">
        <v>682965.3</v>
      </c>
      <c r="F386" s="52"/>
    </row>
    <row r="387" spans="2:6" ht="29.25" hidden="1" customHeight="1" outlineLevel="2" thickBot="1">
      <c r="B387" s="4" t="s">
        <v>191</v>
      </c>
      <c r="C387" s="4" t="s">
        <v>37</v>
      </c>
      <c r="D387" s="53" t="s">
        <v>38</v>
      </c>
      <c r="E387" s="33">
        <v>367750.54</v>
      </c>
      <c r="F387" s="52"/>
    </row>
    <row r="388" spans="2:6" ht="29.25" hidden="1" customHeight="1" outlineLevel="2" thickBot="1">
      <c r="B388" s="4" t="s">
        <v>191</v>
      </c>
      <c r="C388" s="4" t="s">
        <v>39</v>
      </c>
      <c r="D388" s="53" t="s">
        <v>40</v>
      </c>
      <c r="E388" s="33">
        <v>210143.17</v>
      </c>
      <c r="F388" s="52"/>
    </row>
    <row r="389" spans="2:6" ht="29.25" hidden="1" customHeight="1" outlineLevel="2" thickBot="1">
      <c r="B389" s="4" t="s">
        <v>191</v>
      </c>
      <c r="C389" s="4" t="s">
        <v>41</v>
      </c>
      <c r="D389" s="53" t="s">
        <v>42</v>
      </c>
      <c r="E389" s="33">
        <v>105071.59</v>
      </c>
      <c r="F389" s="52"/>
    </row>
    <row r="390" spans="2:6" ht="29.25" customHeight="1" outlineLevel="1" collapsed="1" thickBot="1">
      <c r="B390" s="89" t="s">
        <v>199</v>
      </c>
      <c r="C390" s="90"/>
      <c r="D390" s="91"/>
      <c r="E390" s="31">
        <f>E374</f>
        <v>8517790.5800000001</v>
      </c>
      <c r="F390" s="52"/>
    </row>
    <row r="391" spans="2:6" ht="29.25" customHeight="1" thickBot="1">
      <c r="B391" s="86" t="s">
        <v>243</v>
      </c>
      <c r="C391" s="87"/>
      <c r="D391" s="88"/>
      <c r="E391" s="32">
        <f>E44+E83+E131+E171+E205+E241+E263+E298+E325+E329+E373+E390</f>
        <v>932018813.03999984</v>
      </c>
      <c r="F391" s="52"/>
    </row>
    <row r="392" spans="2:6">
      <c r="F392" s="52"/>
    </row>
  </sheetData>
  <dataConsolidate/>
  <mergeCells count="18">
    <mergeCell ref="B7:D7"/>
    <mergeCell ref="B2:E2"/>
    <mergeCell ref="B3:E3"/>
    <mergeCell ref="B4:E4"/>
    <mergeCell ref="B5:E5"/>
    <mergeCell ref="B44:D44"/>
    <mergeCell ref="B83:D83"/>
    <mergeCell ref="B131:D131"/>
    <mergeCell ref="B171:D171"/>
    <mergeCell ref="B205:D205"/>
    <mergeCell ref="B373:D373"/>
    <mergeCell ref="B390:D390"/>
    <mergeCell ref="B391:D391"/>
    <mergeCell ref="B241:D241"/>
    <mergeCell ref="B263:D263"/>
    <mergeCell ref="B298:D298"/>
    <mergeCell ref="B325:D325"/>
    <mergeCell ref="B329:D32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74"/>
  <sheetViews>
    <sheetView zoomScaleNormal="100" workbookViewId="0">
      <selection activeCell="G5" sqref="G5"/>
    </sheetView>
  </sheetViews>
  <sheetFormatPr baseColWidth="10" defaultColWidth="11.42578125" defaultRowHeight="15" outlineLevelRow="2"/>
  <cols>
    <col min="1" max="1" width="11.42578125" style="1"/>
    <col min="2" max="2" width="40.28515625" style="1" customWidth="1"/>
    <col min="3" max="3" width="11.42578125" style="1"/>
    <col min="4" max="4" width="55" style="2" customWidth="1"/>
    <col min="5" max="5" width="17.85546875" style="17" customWidth="1"/>
    <col min="6" max="6" width="14.42578125" style="1" bestFit="1" customWidth="1"/>
    <col min="7" max="16384" width="11.42578125" style="1"/>
  </cols>
  <sheetData>
    <row r="2" spans="2:6" ht="22.5" customHeight="1">
      <c r="B2" s="78" t="s">
        <v>0</v>
      </c>
      <c r="C2" s="78"/>
      <c r="D2" s="78"/>
      <c r="E2" s="78"/>
    </row>
    <row r="3" spans="2:6" ht="22.5" customHeight="1">
      <c r="B3" s="78" t="s">
        <v>200</v>
      </c>
      <c r="C3" s="78"/>
      <c r="D3" s="78"/>
      <c r="E3" s="78"/>
    </row>
    <row r="4" spans="2:6" ht="24.75" customHeight="1">
      <c r="B4" s="78" t="s">
        <v>159</v>
      </c>
      <c r="C4" s="78"/>
      <c r="D4" s="78"/>
      <c r="E4" s="78"/>
    </row>
    <row r="5" spans="2:6" ht="26.25" customHeight="1" thickBot="1">
      <c r="B5" s="79" t="s">
        <v>365</v>
      </c>
      <c r="C5" s="79"/>
      <c r="D5" s="79"/>
      <c r="E5" s="79"/>
    </row>
    <row r="6" spans="2:6" ht="26.25" customHeight="1" thickBot="1">
      <c r="B6" s="94" t="s">
        <v>231</v>
      </c>
      <c r="C6" s="94"/>
      <c r="D6" s="95"/>
      <c r="E6" s="23" t="s">
        <v>193</v>
      </c>
    </row>
    <row r="7" spans="2:6" ht="29.25" hidden="1" customHeight="1" outlineLevel="2" thickBot="1">
      <c r="B7" s="18" t="s">
        <v>201</v>
      </c>
      <c r="C7" s="18" t="s">
        <v>1</v>
      </c>
      <c r="D7" s="12" t="s">
        <v>2</v>
      </c>
      <c r="E7" s="44">
        <f>+E8+E10+E16+E19</f>
        <v>80218000.219999999</v>
      </c>
      <c r="F7" s="52"/>
    </row>
    <row r="8" spans="2:6" ht="29.25" hidden="1" customHeight="1" outlineLevel="2" thickBot="1">
      <c r="B8" s="19" t="s">
        <v>201</v>
      </c>
      <c r="C8" s="19" t="s">
        <v>3</v>
      </c>
      <c r="D8" s="20" t="s">
        <v>4</v>
      </c>
      <c r="E8" s="41">
        <f>+E9</f>
        <v>29700188</v>
      </c>
      <c r="F8" s="52"/>
    </row>
    <row r="9" spans="2:6" ht="29.25" hidden="1" customHeight="1" outlineLevel="2" thickBot="1">
      <c r="B9" s="14" t="s">
        <v>201</v>
      </c>
      <c r="C9" s="14" t="s">
        <v>5</v>
      </c>
      <c r="D9" s="16" t="s">
        <v>6</v>
      </c>
      <c r="E9" s="34">
        <v>29700188</v>
      </c>
      <c r="F9" s="52"/>
    </row>
    <row r="10" spans="2:6" ht="29.25" hidden="1" customHeight="1" outlineLevel="2" thickBot="1">
      <c r="B10" s="19" t="s">
        <v>201</v>
      </c>
      <c r="C10" s="19" t="s">
        <v>17</v>
      </c>
      <c r="D10" s="20" t="s">
        <v>18</v>
      </c>
      <c r="E10" s="41">
        <f>+E11+E12+E13+E14+E15</f>
        <v>37655904</v>
      </c>
      <c r="F10" s="52"/>
    </row>
    <row r="11" spans="2:6" ht="29.25" hidden="1" customHeight="1" outlineLevel="2" thickBot="1">
      <c r="B11" s="14" t="s">
        <v>201</v>
      </c>
      <c r="C11" s="14" t="s">
        <v>19</v>
      </c>
      <c r="D11" s="16" t="s">
        <v>20</v>
      </c>
      <c r="E11" s="34">
        <v>7763038</v>
      </c>
      <c r="F11" s="52"/>
    </row>
    <row r="12" spans="2:6" ht="29.25" hidden="1" customHeight="1" outlineLevel="2" thickBot="1">
      <c r="B12" s="14" t="s">
        <v>201</v>
      </c>
      <c r="C12" s="14" t="s">
        <v>21</v>
      </c>
      <c r="D12" s="16" t="s">
        <v>22</v>
      </c>
      <c r="E12" s="34">
        <v>10428577</v>
      </c>
      <c r="F12" s="52"/>
    </row>
    <row r="13" spans="2:6" ht="29.25" hidden="1" customHeight="1" outlineLevel="2" thickBot="1">
      <c r="B13" s="14" t="s">
        <v>201</v>
      </c>
      <c r="C13" s="14" t="s">
        <v>23</v>
      </c>
      <c r="D13" s="16" t="s">
        <v>24</v>
      </c>
      <c r="E13" s="34">
        <v>1397590</v>
      </c>
      <c r="F13" s="52"/>
    </row>
    <row r="14" spans="2:6" ht="29.25" hidden="1" customHeight="1" outlineLevel="2" thickBot="1">
      <c r="B14" s="14" t="s">
        <v>201</v>
      </c>
      <c r="C14" s="14" t="s">
        <v>25</v>
      </c>
      <c r="D14" s="16" t="s">
        <v>26</v>
      </c>
      <c r="E14" s="34">
        <v>16771090</v>
      </c>
      <c r="F14" s="52"/>
    </row>
    <row r="15" spans="2:6" ht="29.25" hidden="1" customHeight="1" outlineLevel="2" thickBot="1">
      <c r="B15" s="14" t="s">
        <v>201</v>
      </c>
      <c r="C15" s="14" t="s">
        <v>27</v>
      </c>
      <c r="D15" s="16" t="s">
        <v>28</v>
      </c>
      <c r="E15" s="34">
        <v>1295609</v>
      </c>
      <c r="F15" s="52"/>
    </row>
    <row r="16" spans="2:6" ht="29.25" hidden="1" customHeight="1" outlineLevel="2" thickBot="1">
      <c r="B16" s="19" t="s">
        <v>201</v>
      </c>
      <c r="C16" s="19" t="s">
        <v>29</v>
      </c>
      <c r="D16" s="20" t="s">
        <v>30</v>
      </c>
      <c r="E16" s="41">
        <f>+E17+E18</f>
        <v>6430954.0899999999</v>
      </c>
      <c r="F16" s="52"/>
    </row>
    <row r="17" spans="2:6" ht="29.25" hidden="1" customHeight="1" outlineLevel="2" thickBot="1">
      <c r="B17" s="14" t="s">
        <v>201</v>
      </c>
      <c r="C17" s="14" t="s">
        <v>31</v>
      </c>
      <c r="D17" s="16" t="s">
        <v>32</v>
      </c>
      <c r="E17" s="34">
        <v>6101161.5899999999</v>
      </c>
      <c r="F17" s="52"/>
    </row>
    <row r="18" spans="2:6" ht="29.25" hidden="1" customHeight="1" outlineLevel="2" thickBot="1">
      <c r="B18" s="14" t="s">
        <v>201</v>
      </c>
      <c r="C18" s="14" t="s">
        <v>33</v>
      </c>
      <c r="D18" s="16" t="s">
        <v>34</v>
      </c>
      <c r="E18" s="34">
        <v>329792.5</v>
      </c>
      <c r="F18" s="52"/>
    </row>
    <row r="19" spans="2:6" ht="29.25" hidden="1" customHeight="1" outlineLevel="2" thickBot="1">
      <c r="B19" s="19" t="s">
        <v>201</v>
      </c>
      <c r="C19" s="19" t="s">
        <v>35</v>
      </c>
      <c r="D19" s="20" t="s">
        <v>36</v>
      </c>
      <c r="E19" s="41">
        <f>+E20+E21+E22</f>
        <v>6430954.1299999999</v>
      </c>
      <c r="F19" s="52"/>
    </row>
    <row r="20" spans="2:6" ht="29.25" hidden="1" customHeight="1" outlineLevel="2" thickBot="1">
      <c r="B20" s="14" t="s">
        <v>201</v>
      </c>
      <c r="C20" s="14" t="s">
        <v>37</v>
      </c>
      <c r="D20" s="16" t="s">
        <v>38</v>
      </c>
      <c r="E20" s="34">
        <v>3462821.45</v>
      </c>
      <c r="F20" s="52"/>
    </row>
    <row r="21" spans="2:6" ht="29.25" hidden="1" customHeight="1" outlineLevel="2" thickBot="1">
      <c r="B21" s="14" t="s">
        <v>201</v>
      </c>
      <c r="C21" s="14" t="s">
        <v>39</v>
      </c>
      <c r="D21" s="16" t="s">
        <v>40</v>
      </c>
      <c r="E21" s="34">
        <v>1978755.13</v>
      </c>
      <c r="F21" s="52"/>
    </row>
    <row r="22" spans="2:6" ht="29.25" hidden="1" customHeight="1" outlineLevel="2" thickBot="1">
      <c r="B22" s="14" t="s">
        <v>201</v>
      </c>
      <c r="C22" s="14" t="s">
        <v>41</v>
      </c>
      <c r="D22" s="16" t="s">
        <v>42</v>
      </c>
      <c r="E22" s="34">
        <v>989377.55</v>
      </c>
      <c r="F22" s="52"/>
    </row>
    <row r="23" spans="2:6" ht="29.25" hidden="1" customHeight="1" outlineLevel="2" thickBot="1">
      <c r="B23" s="18" t="s">
        <v>201</v>
      </c>
      <c r="C23" s="18" t="s">
        <v>43</v>
      </c>
      <c r="D23" s="12" t="s">
        <v>44</v>
      </c>
      <c r="E23" s="44">
        <f>+E24+E26+E28+E30+E32</f>
        <v>756610</v>
      </c>
      <c r="F23" s="52"/>
    </row>
    <row r="24" spans="2:6" ht="29.25" hidden="1" customHeight="1" outlineLevel="2" thickBot="1">
      <c r="B24" s="19" t="s">
        <v>201</v>
      </c>
      <c r="C24" s="19" t="s">
        <v>65</v>
      </c>
      <c r="D24" s="20" t="s">
        <v>66</v>
      </c>
      <c r="E24" s="41">
        <f>+E25</f>
        <v>0</v>
      </c>
      <c r="F24" s="52"/>
    </row>
    <row r="25" spans="2:6" ht="29.25" hidden="1" customHeight="1" outlineLevel="2" thickBot="1">
      <c r="B25" s="14" t="s">
        <v>201</v>
      </c>
      <c r="C25" s="14" t="s">
        <v>69</v>
      </c>
      <c r="D25" s="16" t="s">
        <v>70</v>
      </c>
      <c r="E25" s="34">
        <v>0</v>
      </c>
      <c r="F25" s="52"/>
    </row>
    <row r="26" spans="2:6" ht="29.25" hidden="1" customHeight="1" outlineLevel="2" thickBot="1">
      <c r="B26" s="19" t="s">
        <v>201</v>
      </c>
      <c r="C26" s="19" t="s">
        <v>71</v>
      </c>
      <c r="D26" s="20" t="s">
        <v>72</v>
      </c>
      <c r="E26" s="41">
        <f>+E27</f>
        <v>27000</v>
      </c>
      <c r="F26" s="52"/>
    </row>
    <row r="27" spans="2:6" ht="29.25" hidden="1" customHeight="1" outlineLevel="2" thickBot="1">
      <c r="B27" s="14" t="s">
        <v>201</v>
      </c>
      <c r="C27" s="14" t="s">
        <v>73</v>
      </c>
      <c r="D27" s="16" t="s">
        <v>74</v>
      </c>
      <c r="E27" s="34">
        <v>27000</v>
      </c>
      <c r="F27" s="52"/>
    </row>
    <row r="28" spans="2:6" ht="29.25" hidden="1" customHeight="1" outlineLevel="2" thickBot="1">
      <c r="B28" s="19" t="s">
        <v>201</v>
      </c>
      <c r="C28" s="19" t="s">
        <v>75</v>
      </c>
      <c r="D28" s="20" t="s">
        <v>76</v>
      </c>
      <c r="E28" s="41">
        <f>+E29</f>
        <v>715010</v>
      </c>
      <c r="F28" s="52"/>
    </row>
    <row r="29" spans="2:6" ht="29.25" hidden="1" customHeight="1" outlineLevel="2" thickBot="1">
      <c r="B29" s="14" t="s">
        <v>201</v>
      </c>
      <c r="C29" s="14" t="s">
        <v>77</v>
      </c>
      <c r="D29" s="16" t="s">
        <v>78</v>
      </c>
      <c r="E29" s="34">
        <v>715010</v>
      </c>
      <c r="F29" s="52"/>
    </row>
    <row r="30" spans="2:6" ht="29.25" hidden="1" customHeight="1" outlineLevel="2" thickBot="1">
      <c r="B30" s="19" t="s">
        <v>201</v>
      </c>
      <c r="C30" s="19" t="s">
        <v>87</v>
      </c>
      <c r="D30" s="20" t="s">
        <v>88</v>
      </c>
      <c r="E30" s="41">
        <f>+E31</f>
        <v>8400</v>
      </c>
      <c r="F30" s="52"/>
    </row>
    <row r="31" spans="2:6" ht="29.25" hidden="1" customHeight="1" outlineLevel="2" thickBot="1">
      <c r="B31" s="14" t="s">
        <v>201</v>
      </c>
      <c r="C31" s="14" t="s">
        <v>91</v>
      </c>
      <c r="D31" s="16" t="s">
        <v>92</v>
      </c>
      <c r="E31" s="34">
        <v>8400</v>
      </c>
      <c r="F31" s="52"/>
    </row>
    <row r="32" spans="2:6" ht="29.25" hidden="1" customHeight="1" outlineLevel="2" thickBot="1">
      <c r="B32" s="19" t="s">
        <v>201</v>
      </c>
      <c r="C32" s="19" t="s">
        <v>185</v>
      </c>
      <c r="D32" s="20" t="s">
        <v>186</v>
      </c>
      <c r="E32" s="41">
        <f>+E33</f>
        <v>6200</v>
      </c>
      <c r="F32" s="52"/>
    </row>
    <row r="33" spans="2:6" ht="29.25" hidden="1" customHeight="1" outlineLevel="2" thickBot="1">
      <c r="B33" s="14" t="s">
        <v>201</v>
      </c>
      <c r="C33" s="14" t="s">
        <v>187</v>
      </c>
      <c r="D33" s="16" t="s">
        <v>188</v>
      </c>
      <c r="E33" s="34">
        <v>6200</v>
      </c>
      <c r="F33" s="52"/>
    </row>
    <row r="34" spans="2:6" ht="29.25" hidden="1" customHeight="1" outlineLevel="2" thickBot="1">
      <c r="B34" s="18" t="s">
        <v>201</v>
      </c>
      <c r="C34" s="18" t="s">
        <v>97</v>
      </c>
      <c r="D34" s="12" t="s">
        <v>98</v>
      </c>
      <c r="E34" s="44">
        <f>+E35</f>
        <v>301590</v>
      </c>
      <c r="F34" s="52"/>
    </row>
    <row r="35" spans="2:6" ht="29.25" hidden="1" customHeight="1" outlineLevel="2" thickBot="1">
      <c r="B35" s="19" t="s">
        <v>201</v>
      </c>
      <c r="C35" s="19" t="s">
        <v>99</v>
      </c>
      <c r="D35" s="20" t="s">
        <v>100</v>
      </c>
      <c r="E35" s="41">
        <f>+E36</f>
        <v>301590</v>
      </c>
      <c r="F35" s="52"/>
    </row>
    <row r="36" spans="2:6" ht="29.25" hidden="1" customHeight="1" outlineLevel="2" thickBot="1">
      <c r="B36" s="14" t="s">
        <v>201</v>
      </c>
      <c r="C36" s="14" t="s">
        <v>101</v>
      </c>
      <c r="D36" s="16" t="s">
        <v>102</v>
      </c>
      <c r="E36" s="34">
        <v>301590</v>
      </c>
      <c r="F36" s="52"/>
    </row>
    <row r="37" spans="2:6" ht="29.25" customHeight="1" outlineLevel="1" collapsed="1" thickBot="1">
      <c r="B37" s="83" t="s">
        <v>201</v>
      </c>
      <c r="C37" s="84"/>
      <c r="D37" s="85"/>
      <c r="E37" s="36">
        <f>E7+E23+E34</f>
        <v>81276200.219999999</v>
      </c>
      <c r="F37" s="52"/>
    </row>
    <row r="38" spans="2:6" ht="37.5" hidden="1" customHeight="1" outlineLevel="2" thickBot="1">
      <c r="B38" s="12" t="s">
        <v>225</v>
      </c>
      <c r="C38" s="12" t="s">
        <v>135</v>
      </c>
      <c r="D38" s="12" t="s">
        <v>136</v>
      </c>
      <c r="E38" s="44">
        <f>+E39</f>
        <v>422878404</v>
      </c>
      <c r="F38" s="52"/>
    </row>
    <row r="39" spans="2:6" s="27" customFormat="1" ht="42" hidden="1" customHeight="1" outlineLevel="2" thickBot="1">
      <c r="B39" s="40" t="s">
        <v>225</v>
      </c>
      <c r="C39" s="19" t="s">
        <v>236</v>
      </c>
      <c r="D39" s="20" t="s">
        <v>237</v>
      </c>
      <c r="E39" s="41">
        <v>422878404</v>
      </c>
      <c r="F39" s="52"/>
    </row>
    <row r="40" spans="2:6" ht="38.25" hidden="1" customHeight="1" outlineLevel="2" thickBot="1">
      <c r="B40" s="15" t="s">
        <v>225</v>
      </c>
      <c r="C40" s="14" t="s">
        <v>227</v>
      </c>
      <c r="D40" s="16" t="s">
        <v>395</v>
      </c>
      <c r="E40" s="34">
        <v>422878404</v>
      </c>
      <c r="F40" s="52"/>
    </row>
    <row r="41" spans="2:6" ht="38.25" customHeight="1" outlineLevel="1" collapsed="1" thickBot="1">
      <c r="B41" s="83" t="s">
        <v>235</v>
      </c>
      <c r="C41" s="84"/>
      <c r="D41" s="85"/>
      <c r="E41" s="36">
        <f>E38</f>
        <v>422878404</v>
      </c>
      <c r="F41" s="52"/>
    </row>
    <row r="42" spans="2:6" s="52" customFormat="1" ht="39.75" hidden="1" customHeight="1" outlineLevel="2" thickBot="1">
      <c r="B42" s="18" t="s">
        <v>226</v>
      </c>
      <c r="C42" s="18" t="s">
        <v>135</v>
      </c>
      <c r="D42" s="12" t="s">
        <v>136</v>
      </c>
      <c r="E42" s="44">
        <f>+E43</f>
        <v>11990000</v>
      </c>
    </row>
    <row r="43" spans="2:6" s="52" customFormat="1" ht="39.75" hidden="1" customHeight="1" outlineLevel="2" thickBot="1">
      <c r="B43" s="40" t="s">
        <v>226</v>
      </c>
      <c r="C43" s="45" t="s">
        <v>236</v>
      </c>
      <c r="D43" s="46" t="s">
        <v>237</v>
      </c>
      <c r="E43" s="41">
        <f>+E44</f>
        <v>11990000</v>
      </c>
    </row>
    <row r="44" spans="2:6" s="52" customFormat="1" ht="39.75" hidden="1" customHeight="1" outlineLevel="2" thickBot="1">
      <c r="B44" s="15" t="s">
        <v>226</v>
      </c>
      <c r="C44" s="4" t="s">
        <v>238</v>
      </c>
      <c r="D44" s="64" t="s">
        <v>396</v>
      </c>
      <c r="E44" s="34">
        <v>11990000</v>
      </c>
    </row>
    <row r="45" spans="2:6" ht="39.75" hidden="1" customHeight="1" outlineLevel="2" thickBot="1">
      <c r="B45" s="18" t="s">
        <v>226</v>
      </c>
      <c r="C45" s="18" t="s">
        <v>135</v>
      </c>
      <c r="D45" s="12" t="s">
        <v>136</v>
      </c>
      <c r="E45" s="44">
        <f>+E46</f>
        <v>9501998</v>
      </c>
      <c r="F45" s="52"/>
    </row>
    <row r="46" spans="2:6" s="27" customFormat="1" ht="39.75" hidden="1" customHeight="1" outlineLevel="2" thickBot="1">
      <c r="B46" s="40" t="s">
        <v>226</v>
      </c>
      <c r="C46" s="45" t="s">
        <v>375</v>
      </c>
      <c r="D46" s="46" t="s">
        <v>237</v>
      </c>
      <c r="E46" s="41">
        <f>+E47</f>
        <v>9501998</v>
      </c>
      <c r="F46" s="52"/>
    </row>
    <row r="47" spans="2:6" s="27" customFormat="1" ht="39.75" hidden="1" customHeight="1" outlineLevel="2" thickBot="1">
      <c r="B47" s="15" t="s">
        <v>226</v>
      </c>
      <c r="C47" s="4" t="s">
        <v>376</v>
      </c>
      <c r="D47" s="64" t="s">
        <v>373</v>
      </c>
      <c r="E47" s="34">
        <v>9501998</v>
      </c>
      <c r="F47" s="52"/>
    </row>
    <row r="48" spans="2:6" s="27" customFormat="1" ht="39.75" hidden="1" customHeight="1" outlineLevel="2" thickBot="1">
      <c r="B48" s="18" t="s">
        <v>226</v>
      </c>
      <c r="C48" s="18" t="s">
        <v>135</v>
      </c>
      <c r="D48" s="12" t="s">
        <v>136</v>
      </c>
      <c r="E48" s="44">
        <f>+E49</f>
        <v>2939250</v>
      </c>
      <c r="F48" s="52"/>
    </row>
    <row r="49" spans="2:6" s="27" customFormat="1" ht="39.75" hidden="1" customHeight="1" outlineLevel="2" thickBot="1">
      <c r="B49" s="40" t="s">
        <v>226</v>
      </c>
      <c r="C49" s="45" t="s">
        <v>377</v>
      </c>
      <c r="D49" s="46" t="s">
        <v>237</v>
      </c>
      <c r="E49" s="41">
        <f>+E50</f>
        <v>2939250</v>
      </c>
      <c r="F49" s="52"/>
    </row>
    <row r="50" spans="2:6" ht="37.5" hidden="1" customHeight="1" outlineLevel="2" thickBot="1">
      <c r="B50" s="15" t="s">
        <v>226</v>
      </c>
      <c r="C50" s="15" t="s">
        <v>378</v>
      </c>
      <c r="D50" s="15" t="s">
        <v>374</v>
      </c>
      <c r="E50" s="34">
        <v>2939250</v>
      </c>
      <c r="F50" s="52"/>
    </row>
    <row r="51" spans="2:6" ht="29.25" customHeight="1" outlineLevel="1" collapsed="1" thickBot="1">
      <c r="B51" s="83" t="s">
        <v>234</v>
      </c>
      <c r="C51" s="84"/>
      <c r="D51" s="85"/>
      <c r="E51" s="36">
        <f>+E42+E45+E48</f>
        <v>24431248</v>
      </c>
      <c r="F51" s="52"/>
    </row>
    <row r="52" spans="2:6" ht="29.25" hidden="1" customHeight="1" outlineLevel="2" thickBot="1">
      <c r="B52" s="96" t="s">
        <v>202</v>
      </c>
      <c r="C52" s="96" t="s">
        <v>203</v>
      </c>
      <c r="D52" s="97" t="s">
        <v>204</v>
      </c>
      <c r="E52" s="44">
        <f>+E53</f>
        <v>0</v>
      </c>
      <c r="F52" s="52"/>
    </row>
    <row r="53" spans="2:6" ht="29.25" hidden="1" customHeight="1" outlineLevel="2" thickBot="1">
      <c r="B53" s="39" t="s">
        <v>239</v>
      </c>
      <c r="C53" s="39" t="s">
        <v>205</v>
      </c>
      <c r="D53" s="40" t="s">
        <v>206</v>
      </c>
      <c r="E53" s="41">
        <f>+E54</f>
        <v>0</v>
      </c>
      <c r="F53" s="52"/>
    </row>
    <row r="54" spans="2:6" ht="29.25" hidden="1" customHeight="1" outlineLevel="2" thickBot="1">
      <c r="B54" s="14" t="s">
        <v>240</v>
      </c>
      <c r="C54" s="14" t="s">
        <v>207</v>
      </c>
      <c r="D54" s="16" t="s">
        <v>208</v>
      </c>
      <c r="E54" s="35">
        <v>0</v>
      </c>
      <c r="F54" s="52"/>
    </row>
    <row r="55" spans="2:6" ht="29.25" hidden="1" customHeight="1" outlineLevel="2" thickBot="1">
      <c r="B55" s="18" t="s">
        <v>241</v>
      </c>
      <c r="C55" s="18" t="s">
        <v>209</v>
      </c>
      <c r="D55" s="12" t="s">
        <v>210</v>
      </c>
      <c r="E55" s="43">
        <f>+E56+E62</f>
        <v>0</v>
      </c>
      <c r="F55" s="52"/>
    </row>
    <row r="56" spans="2:6" ht="29.25" hidden="1" customHeight="1" outlineLevel="2" thickBot="1">
      <c r="B56" s="39" t="s">
        <v>239</v>
      </c>
      <c r="C56" s="19" t="s">
        <v>211</v>
      </c>
      <c r="D56" s="20" t="s">
        <v>212</v>
      </c>
      <c r="E56" s="42">
        <f>+E57+E58+E59+E60+E61</f>
        <v>0</v>
      </c>
      <c r="F56" s="52"/>
    </row>
    <row r="57" spans="2:6" ht="29.25" hidden="1" customHeight="1" outlineLevel="2" thickBot="1">
      <c r="B57" s="14" t="s">
        <v>239</v>
      </c>
      <c r="C57" s="13" t="s">
        <v>213</v>
      </c>
      <c r="D57" s="15" t="s">
        <v>214</v>
      </c>
      <c r="E57" s="34">
        <v>0</v>
      </c>
      <c r="F57" s="52"/>
    </row>
    <row r="58" spans="2:6" s="52" customFormat="1" ht="29.25" hidden="1" customHeight="1" outlineLevel="2" thickBot="1">
      <c r="B58" s="14" t="s">
        <v>239</v>
      </c>
      <c r="C58" s="13" t="s">
        <v>213</v>
      </c>
      <c r="D58" s="55" t="s">
        <v>258</v>
      </c>
      <c r="E58" s="34">
        <v>0</v>
      </c>
    </row>
    <row r="59" spans="2:6" s="52" customFormat="1" ht="29.25" hidden="1" customHeight="1" outlineLevel="2" thickBot="1">
      <c r="B59" s="14" t="s">
        <v>239</v>
      </c>
      <c r="C59" s="13" t="s">
        <v>213</v>
      </c>
      <c r="D59" s="55" t="s">
        <v>259</v>
      </c>
      <c r="E59" s="34">
        <v>0</v>
      </c>
    </row>
    <row r="60" spans="2:6" s="52" customFormat="1" ht="29.25" hidden="1" customHeight="1" outlineLevel="2" thickBot="1">
      <c r="B60" s="14" t="s">
        <v>239</v>
      </c>
      <c r="C60" s="13" t="s">
        <v>213</v>
      </c>
      <c r="D60" s="55" t="s">
        <v>260</v>
      </c>
      <c r="E60" s="34">
        <v>0</v>
      </c>
    </row>
    <row r="61" spans="2:6" s="52" customFormat="1" ht="29.25" hidden="1" customHeight="1" outlineLevel="2" thickBot="1">
      <c r="B61" s="14" t="s">
        <v>239</v>
      </c>
      <c r="C61" s="13" t="s">
        <v>213</v>
      </c>
      <c r="D61" s="55" t="s">
        <v>261</v>
      </c>
      <c r="E61" s="34">
        <v>0</v>
      </c>
    </row>
    <row r="62" spans="2:6" ht="29.25" hidden="1" customHeight="1" outlineLevel="2" thickBot="1">
      <c r="B62" s="39" t="s">
        <v>239</v>
      </c>
      <c r="C62" s="19" t="s">
        <v>215</v>
      </c>
      <c r="D62" s="20" t="s">
        <v>216</v>
      </c>
      <c r="E62" s="42">
        <f>+E63+E65+E64+E66+E67+E68+E69</f>
        <v>0</v>
      </c>
      <c r="F62" s="52"/>
    </row>
    <row r="63" spans="2:6" ht="29.25" hidden="1" customHeight="1" outlineLevel="2" thickBot="1">
      <c r="B63" s="14" t="s">
        <v>239</v>
      </c>
      <c r="C63" s="13" t="s">
        <v>217</v>
      </c>
      <c r="D63" s="15" t="s">
        <v>218</v>
      </c>
      <c r="E63" s="34">
        <v>0</v>
      </c>
      <c r="F63" s="52"/>
    </row>
    <row r="64" spans="2:6" s="52" customFormat="1" ht="29.25" hidden="1" customHeight="1" outlineLevel="2" thickBot="1">
      <c r="B64" s="14" t="s">
        <v>239</v>
      </c>
      <c r="C64" s="13" t="s">
        <v>217</v>
      </c>
      <c r="D64" s="55" t="s">
        <v>262</v>
      </c>
      <c r="E64" s="34">
        <v>0</v>
      </c>
    </row>
    <row r="65" spans="2:6" s="52" customFormat="1" ht="29.25" hidden="1" customHeight="1" outlineLevel="2" thickBot="1">
      <c r="B65" s="14" t="s">
        <v>239</v>
      </c>
      <c r="C65" s="13" t="s">
        <v>217</v>
      </c>
      <c r="D65" s="55" t="s">
        <v>263</v>
      </c>
      <c r="E65" s="34">
        <v>0</v>
      </c>
    </row>
    <row r="66" spans="2:6" s="52" customFormat="1" ht="29.25" hidden="1" customHeight="1" outlineLevel="2" thickBot="1">
      <c r="B66" s="14" t="s">
        <v>239</v>
      </c>
      <c r="C66" s="13" t="s">
        <v>217</v>
      </c>
      <c r="D66" s="55" t="s">
        <v>264</v>
      </c>
      <c r="E66" s="34">
        <v>0</v>
      </c>
    </row>
    <row r="67" spans="2:6" s="52" customFormat="1" ht="29.25" hidden="1" customHeight="1" outlineLevel="2" thickBot="1">
      <c r="B67" s="14" t="s">
        <v>239</v>
      </c>
      <c r="C67" s="13" t="s">
        <v>217</v>
      </c>
      <c r="D67" s="55" t="s">
        <v>265</v>
      </c>
      <c r="E67" s="34">
        <v>0</v>
      </c>
    </row>
    <row r="68" spans="2:6" s="52" customFormat="1" ht="29.25" hidden="1" customHeight="1" outlineLevel="2" thickBot="1">
      <c r="B68" s="14" t="s">
        <v>239</v>
      </c>
      <c r="C68" s="13" t="s">
        <v>217</v>
      </c>
      <c r="D68" s="55" t="s">
        <v>266</v>
      </c>
      <c r="E68" s="34">
        <v>0</v>
      </c>
    </row>
    <row r="69" spans="2:6" s="52" customFormat="1" ht="29.25" hidden="1" customHeight="1" outlineLevel="2" thickBot="1">
      <c r="B69" s="14" t="s">
        <v>239</v>
      </c>
      <c r="C69" s="13" t="s">
        <v>217</v>
      </c>
      <c r="D69" s="55" t="s">
        <v>267</v>
      </c>
      <c r="E69" s="34">
        <v>0</v>
      </c>
    </row>
    <row r="70" spans="2:6" ht="29.25" hidden="1" customHeight="1" outlineLevel="2" thickBot="1">
      <c r="B70" s="18" t="s">
        <v>241</v>
      </c>
      <c r="C70" s="18" t="s">
        <v>219</v>
      </c>
      <c r="D70" s="12" t="s">
        <v>220</v>
      </c>
      <c r="E70" s="43">
        <f>+E71</f>
        <v>0</v>
      </c>
      <c r="F70" s="52"/>
    </row>
    <row r="71" spans="2:6" ht="29.25" hidden="1" customHeight="1" outlineLevel="2" thickBot="1">
      <c r="B71" s="19" t="s">
        <v>239</v>
      </c>
      <c r="C71" s="39" t="s">
        <v>221</v>
      </c>
      <c r="D71" s="40" t="s">
        <v>222</v>
      </c>
      <c r="E71" s="41">
        <f>+E72</f>
        <v>0</v>
      </c>
      <c r="F71" s="52"/>
    </row>
    <row r="72" spans="2:6" ht="29.25" hidden="1" customHeight="1" outlineLevel="2" thickBot="1">
      <c r="B72" s="14" t="s">
        <v>239</v>
      </c>
      <c r="C72" s="14" t="s">
        <v>223</v>
      </c>
      <c r="D72" s="16" t="s">
        <v>224</v>
      </c>
      <c r="E72" s="35">
        <v>0</v>
      </c>
      <c r="F72" s="52"/>
    </row>
    <row r="73" spans="2:6" ht="29.25" customHeight="1" outlineLevel="1" collapsed="1" thickBot="1">
      <c r="B73" s="83" t="s">
        <v>233</v>
      </c>
      <c r="C73" s="84"/>
      <c r="D73" s="98"/>
      <c r="E73" s="37">
        <f>E52+E55+E70</f>
        <v>0</v>
      </c>
      <c r="F73" s="52"/>
    </row>
    <row r="74" spans="2:6" ht="29.25" customHeight="1" thickBot="1">
      <c r="B74" s="86" t="s">
        <v>242</v>
      </c>
      <c r="C74" s="87"/>
      <c r="D74" s="88"/>
      <c r="E74" s="38">
        <f>E73+E51+E41+E37</f>
        <v>528585852.22000003</v>
      </c>
      <c r="F74" s="52"/>
    </row>
  </sheetData>
  <mergeCells count="11">
    <mergeCell ref="B74:D74"/>
    <mergeCell ref="B52:D52"/>
    <mergeCell ref="B37:D37"/>
    <mergeCell ref="B41:D41"/>
    <mergeCell ref="B51:D51"/>
    <mergeCell ref="B73:D73"/>
    <mergeCell ref="B4:E4"/>
    <mergeCell ref="B5:E5"/>
    <mergeCell ref="B6:D6"/>
    <mergeCell ref="B2:E2"/>
    <mergeCell ref="B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Ingresos</vt:lpstr>
      <vt:lpstr>Programa I- Administración G</vt:lpstr>
      <vt:lpstr>Programa II- 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Marianella Guzman Diaz</cp:lastModifiedBy>
  <dcterms:created xsi:type="dcterms:W3CDTF">2018-05-07T00:57:01Z</dcterms:created>
  <dcterms:modified xsi:type="dcterms:W3CDTF">2021-11-11T22:36:18Z</dcterms:modified>
</cp:coreProperties>
</file>